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520" windowHeight="601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<sst xmlns="http://schemas.openxmlformats.org/spreadsheetml/2006/main" count="185" uniqueCount="71">
  <si>
    <t>time</t>
  </si>
  <si>
    <t>degree</t>
  </si>
  <si>
    <t>current</t>
  </si>
  <si>
    <t>%</t>
  </si>
  <si>
    <t>0.20-0.24</t>
  </si>
  <si>
    <t>0.18-0.22</t>
  </si>
  <si>
    <t>0.19-0.25</t>
  </si>
  <si>
    <t>0.18-0.24</t>
  </si>
  <si>
    <t>0.21-0.28</t>
  </si>
  <si>
    <t>0.22-0.26</t>
  </si>
  <si>
    <t>0.24-0.28</t>
  </si>
  <si>
    <t>0.24-0.29</t>
  </si>
  <si>
    <t>0.28-0.30</t>
  </si>
  <si>
    <t>0.26-0.32</t>
  </si>
  <si>
    <t>0.27-0.30</t>
  </si>
  <si>
    <t>0.28-0.31</t>
  </si>
  <si>
    <t>0.26-0.30</t>
  </si>
  <si>
    <t>0.25-0.30</t>
  </si>
  <si>
    <t>0.27-0.32</t>
  </si>
  <si>
    <t>0.28-0.34</t>
  </si>
  <si>
    <t>0.29-0.34</t>
  </si>
  <si>
    <t>0.28-0.32</t>
  </si>
  <si>
    <t>0.36-0.62</t>
  </si>
  <si>
    <t>0.32-0.36</t>
  </si>
  <si>
    <t>0.31-0.36</t>
  </si>
  <si>
    <t>0.31-0.35</t>
  </si>
  <si>
    <t>0.34-0.38</t>
  </si>
  <si>
    <t>0.35-0.40</t>
  </si>
  <si>
    <t>0.34-0.40</t>
  </si>
  <si>
    <t>0.33-0.41</t>
  </si>
  <si>
    <t>0.39-0.41</t>
  </si>
  <si>
    <t>0.36-0.40</t>
  </si>
  <si>
    <t>0.32-0.38</t>
  </si>
  <si>
    <t>0.42-0.44</t>
  </si>
  <si>
    <t>0.40-0.45</t>
  </si>
  <si>
    <t>0.39-0.43</t>
  </si>
  <si>
    <t>0.41-0.45</t>
  </si>
  <si>
    <t>0.38-0.42</t>
  </si>
  <si>
    <t>0.38-0.43</t>
  </si>
  <si>
    <t>0.42-0.46</t>
  </si>
  <si>
    <t>0.41-0.46</t>
  </si>
  <si>
    <t>0.43-0.46</t>
  </si>
  <si>
    <t>0.46-0.48</t>
  </si>
  <si>
    <t>0.42-0.48</t>
  </si>
  <si>
    <t>0.40-0.44</t>
  </si>
  <si>
    <t>0.44-0.46</t>
  </si>
  <si>
    <t>Lab 2</t>
  </si>
  <si>
    <t>Group 11</t>
  </si>
  <si>
    <t>Tanjima</t>
  </si>
  <si>
    <t xml:space="preserve">Mulk </t>
  </si>
  <si>
    <t>Violet Kharadabineh</t>
  </si>
  <si>
    <t>Speed (%)</t>
  </si>
  <si>
    <t>Average</t>
  </si>
  <si>
    <t>Time(sec)</t>
  </si>
  <si>
    <t>I (amps)</t>
  </si>
  <si>
    <t>Θ (degree)</t>
  </si>
  <si>
    <t>Θ (rad)</t>
  </si>
  <si>
    <t>Radius: 0.0119m</t>
  </si>
  <si>
    <t>V (volts)</t>
  </si>
  <si>
    <t>Ƭ (Nm)</t>
  </si>
  <si>
    <t>n (%)</t>
  </si>
  <si>
    <t>W (joules)</t>
  </si>
  <si>
    <t>E (watts)</t>
  </si>
  <si>
    <t>P (watt)</t>
  </si>
  <si>
    <t>P** (watts)</t>
  </si>
  <si>
    <t>E* (watts)</t>
  </si>
  <si>
    <t>** Mechanical Power</t>
  </si>
  <si>
    <t>* Electrical power</t>
  </si>
  <si>
    <t>Mass: 400g</t>
  </si>
  <si>
    <t xml:space="preserve">f = </t>
  </si>
  <si>
    <t xml:space="preserve">torq =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</si>
</sst>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DejaVu Sans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4" borderId="0" xfId="0" applyFont="1" applyFill="1" applyAlignment="1">
      <alignment/>
    </xf>
    <xf numFmtId="168" fontId="0" fillId="4" borderId="0" xfId="0" applyNumberForma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2" fillId="0" borderId="2" xfId="0" applyFont="1" applyFill="1" applyBorder="1" applyAlignment="1">
      <alignment/>
    </xf>
    <xf numFmtId="0" fontId="0" fillId="0" borderId="0" xfId="0" applyFill="1" applyAlignment="1">
      <alignment/>
    </xf>
    <xf numFmtId="168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168" fontId="6" fillId="3" borderId="1" xfId="0" applyNumberFormat="1" applyFont="1" applyFill="1" applyBorder="1" applyAlignment="1">
      <alignment/>
    </xf>
    <xf numFmtId="168" fontId="2" fillId="3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3">
      <selection activeCell="C47" sqref="C47:C51"/>
    </sheetView>
  </sheetViews>
  <sheetFormatPr defaultColWidth="9.140625" defaultRowHeight="12.75"/>
  <sheetData>
    <row r="1" spans="1:19" ht="12.75">
      <c r="A1" s="1" t="s">
        <v>3</v>
      </c>
      <c r="B1" t="s">
        <v>1</v>
      </c>
      <c r="C1" s="1" t="s">
        <v>0</v>
      </c>
      <c r="D1" t="s">
        <v>2</v>
      </c>
      <c r="E1" s="1"/>
      <c r="G1" s="1"/>
      <c r="I1" s="1"/>
      <c r="K1" s="1"/>
      <c r="M1" s="1"/>
      <c r="O1" s="1"/>
      <c r="Q1" s="1"/>
      <c r="S1" s="1"/>
    </row>
    <row r="2" spans="1:4" ht="12.75">
      <c r="A2">
        <v>10</v>
      </c>
      <c r="B2">
        <v>544</v>
      </c>
      <c r="C2">
        <v>5953</v>
      </c>
      <c r="D2" t="s">
        <v>4</v>
      </c>
    </row>
    <row r="3" spans="1:4" ht="12.75">
      <c r="A3">
        <v>10</v>
      </c>
      <c r="B3">
        <v>556</v>
      </c>
      <c r="C3">
        <v>5958</v>
      </c>
      <c r="D3" t="s">
        <v>5</v>
      </c>
    </row>
    <row r="4" spans="1:4" ht="12.75">
      <c r="A4">
        <v>10</v>
      </c>
      <c r="B4">
        <v>534</v>
      </c>
      <c r="C4">
        <v>5658</v>
      </c>
      <c r="D4" t="s">
        <v>6</v>
      </c>
    </row>
    <row r="5" spans="1:4" ht="12.75">
      <c r="A5">
        <v>10</v>
      </c>
      <c r="B5">
        <v>517</v>
      </c>
      <c r="C5">
        <v>5514</v>
      </c>
      <c r="D5" t="s">
        <v>6</v>
      </c>
    </row>
    <row r="6" spans="1:4" ht="12.75">
      <c r="A6">
        <v>10</v>
      </c>
      <c r="B6">
        <v>569</v>
      </c>
      <c r="C6">
        <v>6070</v>
      </c>
      <c r="D6" t="s">
        <v>7</v>
      </c>
    </row>
    <row r="7" spans="1:4" ht="12.75">
      <c r="A7">
        <v>20</v>
      </c>
      <c r="B7">
        <v>1912</v>
      </c>
      <c r="C7">
        <v>9937</v>
      </c>
      <c r="D7" t="s">
        <v>8</v>
      </c>
    </row>
    <row r="8" spans="1:4" ht="12.75">
      <c r="A8">
        <v>20</v>
      </c>
      <c r="B8">
        <v>1978</v>
      </c>
      <c r="C8">
        <v>10375</v>
      </c>
      <c r="D8" t="s">
        <v>9</v>
      </c>
    </row>
    <row r="9" spans="1:4" ht="12.75">
      <c r="A9">
        <v>20</v>
      </c>
      <c r="B9">
        <v>1949</v>
      </c>
      <c r="C9">
        <v>10114</v>
      </c>
      <c r="D9" t="s">
        <v>10</v>
      </c>
    </row>
    <row r="10" spans="1:4" ht="12.75">
      <c r="A10">
        <v>20</v>
      </c>
      <c r="B10">
        <v>1830</v>
      </c>
      <c r="C10">
        <v>9558</v>
      </c>
      <c r="D10" t="s">
        <v>11</v>
      </c>
    </row>
    <row r="11" spans="1:4" ht="12.75">
      <c r="A11">
        <v>20</v>
      </c>
      <c r="B11">
        <v>2052</v>
      </c>
      <c r="C11">
        <v>10720</v>
      </c>
      <c r="D11" t="s">
        <v>17</v>
      </c>
    </row>
    <row r="12" spans="1:4" ht="12.75">
      <c r="A12">
        <v>30</v>
      </c>
      <c r="B12">
        <v>3012</v>
      </c>
      <c r="C12">
        <v>10306</v>
      </c>
      <c r="D12" t="s">
        <v>12</v>
      </c>
    </row>
    <row r="13" spans="1:4" ht="12.75">
      <c r="A13">
        <v>30</v>
      </c>
      <c r="B13">
        <v>3083</v>
      </c>
      <c r="C13">
        <v>10727</v>
      </c>
      <c r="D13" t="s">
        <v>13</v>
      </c>
    </row>
    <row r="14" spans="1:4" ht="12.75">
      <c r="A14">
        <v>30</v>
      </c>
      <c r="B14">
        <v>3119</v>
      </c>
      <c r="C14">
        <v>10734</v>
      </c>
      <c r="D14" t="s">
        <v>14</v>
      </c>
    </row>
    <row r="15" spans="1:4" ht="12.75">
      <c r="A15">
        <v>30</v>
      </c>
      <c r="B15">
        <v>2662</v>
      </c>
      <c r="C15">
        <v>9188</v>
      </c>
      <c r="D15" t="s">
        <v>15</v>
      </c>
    </row>
    <row r="16" spans="1:4" ht="12.75">
      <c r="A16">
        <v>30</v>
      </c>
      <c r="B16">
        <v>2907</v>
      </c>
      <c r="C16">
        <v>10153</v>
      </c>
      <c r="D16" t="s">
        <v>16</v>
      </c>
    </row>
    <row r="17" spans="1:4" ht="12.75">
      <c r="A17">
        <v>40</v>
      </c>
      <c r="B17">
        <v>1808</v>
      </c>
      <c r="C17">
        <v>4764</v>
      </c>
      <c r="D17" t="s">
        <v>18</v>
      </c>
    </row>
    <row r="18" spans="1:4" ht="12.75">
      <c r="A18">
        <v>40</v>
      </c>
      <c r="B18">
        <v>1691</v>
      </c>
      <c r="C18">
        <v>4449</v>
      </c>
      <c r="D18" t="s">
        <v>19</v>
      </c>
    </row>
    <row r="19" spans="1:4" ht="12.75">
      <c r="A19">
        <v>40</v>
      </c>
      <c r="B19">
        <v>2092</v>
      </c>
      <c r="C19">
        <v>5512</v>
      </c>
      <c r="D19" t="s">
        <v>20</v>
      </c>
    </row>
    <row r="20" spans="1:4" ht="12.75">
      <c r="A20">
        <v>40</v>
      </c>
      <c r="B20">
        <v>1947</v>
      </c>
      <c r="C20">
        <v>5130</v>
      </c>
      <c r="D20" t="s">
        <v>12</v>
      </c>
    </row>
    <row r="21" spans="1:4" ht="12.75">
      <c r="A21">
        <v>40</v>
      </c>
      <c r="B21">
        <v>2280</v>
      </c>
      <c r="C21">
        <v>5901</v>
      </c>
      <c r="D21" t="s">
        <v>21</v>
      </c>
    </row>
    <row r="22" spans="1:4" ht="12.75">
      <c r="A22">
        <v>50</v>
      </c>
      <c r="B22">
        <v>2400</v>
      </c>
      <c r="C22">
        <v>5068</v>
      </c>
      <c r="D22" t="s">
        <v>22</v>
      </c>
    </row>
    <row r="23" spans="1:4" ht="12.75">
      <c r="A23">
        <v>50</v>
      </c>
      <c r="B23">
        <v>2594</v>
      </c>
      <c r="C23">
        <v>5442</v>
      </c>
      <c r="D23" t="s">
        <v>23</v>
      </c>
    </row>
    <row r="24" spans="1:4" ht="12.75">
      <c r="A24">
        <v>50</v>
      </c>
      <c r="B24">
        <v>2522</v>
      </c>
      <c r="C24">
        <v>5235</v>
      </c>
      <c r="D24" t="s">
        <v>24</v>
      </c>
    </row>
    <row r="25" spans="1:4" ht="12.75">
      <c r="A25">
        <v>50</v>
      </c>
      <c r="B25">
        <v>2610</v>
      </c>
      <c r="C25">
        <v>5440</v>
      </c>
      <c r="D25" t="s">
        <v>23</v>
      </c>
    </row>
    <row r="26" spans="1:4" ht="12.75">
      <c r="A26">
        <v>50</v>
      </c>
      <c r="B26">
        <v>2463</v>
      </c>
      <c r="C26">
        <v>5139</v>
      </c>
      <c r="D26" t="s">
        <v>25</v>
      </c>
    </row>
    <row r="27" spans="1:4" ht="12.75">
      <c r="A27">
        <v>60</v>
      </c>
      <c r="B27">
        <v>2607</v>
      </c>
      <c r="C27">
        <v>4568</v>
      </c>
      <c r="D27" t="s">
        <v>26</v>
      </c>
    </row>
    <row r="28" spans="1:4" ht="12.75">
      <c r="A28">
        <v>60</v>
      </c>
      <c r="B28">
        <v>2831</v>
      </c>
      <c r="C28">
        <v>4920</v>
      </c>
      <c r="D28" t="s">
        <v>27</v>
      </c>
    </row>
    <row r="29" spans="1:4" ht="12.75">
      <c r="A29">
        <v>60</v>
      </c>
      <c r="B29">
        <v>3309</v>
      </c>
      <c r="C29">
        <v>5833</v>
      </c>
      <c r="D29" t="s">
        <v>28</v>
      </c>
    </row>
    <row r="30" spans="1:4" ht="12.75">
      <c r="A30">
        <v>60</v>
      </c>
      <c r="B30">
        <v>3243</v>
      </c>
      <c r="C30">
        <v>5677</v>
      </c>
      <c r="D30" t="s">
        <v>27</v>
      </c>
    </row>
    <row r="31" spans="1:4" ht="12.75">
      <c r="A31">
        <v>60</v>
      </c>
      <c r="B31">
        <v>2939</v>
      </c>
      <c r="C31">
        <v>5073</v>
      </c>
      <c r="D31" t="s">
        <v>29</v>
      </c>
    </row>
    <row r="32" spans="1:4" ht="12.75">
      <c r="A32">
        <v>70</v>
      </c>
      <c r="B32">
        <v>3160</v>
      </c>
      <c r="C32">
        <v>4727</v>
      </c>
      <c r="D32" t="s">
        <v>30</v>
      </c>
    </row>
    <row r="33" spans="1:4" ht="12.75">
      <c r="A33">
        <v>70</v>
      </c>
      <c r="B33">
        <v>3295</v>
      </c>
      <c r="C33">
        <v>4914</v>
      </c>
      <c r="D33" t="s">
        <v>31</v>
      </c>
    </row>
    <row r="34" spans="1:4" ht="12.75">
      <c r="A34">
        <v>70</v>
      </c>
      <c r="B34">
        <v>3548</v>
      </c>
      <c r="C34">
        <v>5306</v>
      </c>
      <c r="D34" t="s">
        <v>32</v>
      </c>
    </row>
    <row r="35" spans="1:4" ht="12.75">
      <c r="A35">
        <v>70</v>
      </c>
      <c r="B35">
        <v>3205</v>
      </c>
      <c r="C35">
        <v>4894</v>
      </c>
      <c r="D35" t="s">
        <v>33</v>
      </c>
    </row>
    <row r="36" spans="1:4" ht="12.75">
      <c r="A36">
        <v>70</v>
      </c>
      <c r="B36">
        <v>2654</v>
      </c>
      <c r="C36">
        <v>4018</v>
      </c>
      <c r="D36" t="s">
        <v>27</v>
      </c>
    </row>
    <row r="37" spans="1:4" ht="12.75">
      <c r="A37">
        <v>80</v>
      </c>
      <c r="B37">
        <v>2768</v>
      </c>
      <c r="C37">
        <v>3752</v>
      </c>
      <c r="D37" t="s">
        <v>34</v>
      </c>
    </row>
    <row r="38" spans="1:4" ht="12.75">
      <c r="A38">
        <v>80</v>
      </c>
      <c r="B38">
        <v>2458</v>
      </c>
      <c r="C38">
        <v>3354</v>
      </c>
      <c r="D38" t="s">
        <v>35</v>
      </c>
    </row>
    <row r="39" spans="1:4" ht="12.75">
      <c r="A39">
        <v>80</v>
      </c>
      <c r="B39">
        <v>2861</v>
      </c>
      <c r="C39">
        <v>3882</v>
      </c>
      <c r="D39" t="s">
        <v>36</v>
      </c>
    </row>
    <row r="40" spans="1:4" ht="12.75">
      <c r="A40">
        <v>80</v>
      </c>
      <c r="B40">
        <v>2936</v>
      </c>
      <c r="C40">
        <v>3886</v>
      </c>
      <c r="D40" t="s">
        <v>37</v>
      </c>
    </row>
    <row r="41" spans="1:4" ht="12.75">
      <c r="A41">
        <v>80</v>
      </c>
      <c r="B41">
        <v>2856</v>
      </c>
      <c r="C41">
        <v>3821</v>
      </c>
      <c r="D41" t="s">
        <v>38</v>
      </c>
    </row>
    <row r="42" spans="1:4" ht="12.75">
      <c r="A42">
        <v>90</v>
      </c>
      <c r="B42">
        <v>2383</v>
      </c>
      <c r="C42">
        <v>3277</v>
      </c>
      <c r="D42" t="s">
        <v>39</v>
      </c>
    </row>
    <row r="43" spans="1:4" ht="12.75">
      <c r="A43">
        <v>90</v>
      </c>
      <c r="B43">
        <v>2877</v>
      </c>
      <c r="C43">
        <v>3769</v>
      </c>
      <c r="D43" t="s">
        <v>40</v>
      </c>
    </row>
    <row r="44" spans="1:4" ht="12.75">
      <c r="A44">
        <v>90</v>
      </c>
      <c r="B44">
        <v>2746</v>
      </c>
      <c r="C44">
        <v>3674</v>
      </c>
      <c r="D44" t="s">
        <v>33</v>
      </c>
    </row>
    <row r="45" spans="1:4" ht="12.75">
      <c r="A45">
        <v>90</v>
      </c>
      <c r="B45">
        <v>2730</v>
      </c>
      <c r="C45">
        <v>3709</v>
      </c>
      <c r="D45" t="s">
        <v>41</v>
      </c>
    </row>
    <row r="46" spans="1:4" ht="12.75">
      <c r="A46">
        <v>90</v>
      </c>
      <c r="B46">
        <v>2415</v>
      </c>
      <c r="C46">
        <v>3340</v>
      </c>
      <c r="D46" t="s">
        <v>42</v>
      </c>
    </row>
    <row r="47" spans="1:4" ht="12.75">
      <c r="A47">
        <v>100</v>
      </c>
      <c r="B47">
        <v>2665</v>
      </c>
      <c r="C47">
        <v>3675</v>
      </c>
      <c r="D47" t="s">
        <v>43</v>
      </c>
    </row>
    <row r="48" spans="1:4" ht="12.75">
      <c r="A48">
        <v>100</v>
      </c>
      <c r="B48">
        <v>2866</v>
      </c>
      <c r="C48">
        <v>3839</v>
      </c>
      <c r="D48" t="s">
        <v>44</v>
      </c>
    </row>
    <row r="49" spans="1:4" ht="12.75">
      <c r="A49">
        <v>100</v>
      </c>
      <c r="B49">
        <v>2526</v>
      </c>
      <c r="C49">
        <v>3369</v>
      </c>
      <c r="D49" t="s">
        <v>45</v>
      </c>
    </row>
    <row r="50" spans="1:4" ht="12.75">
      <c r="A50">
        <v>100</v>
      </c>
      <c r="B50">
        <v>2727</v>
      </c>
      <c r="C50">
        <v>3596</v>
      </c>
      <c r="D50" t="s">
        <v>38</v>
      </c>
    </row>
    <row r="51" spans="1:4" ht="12.75">
      <c r="A51">
        <v>100</v>
      </c>
      <c r="B51">
        <v>2470</v>
      </c>
      <c r="C51">
        <v>3273</v>
      </c>
      <c r="D51" t="s">
        <v>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 topLeftCell="A1">
      <selection activeCell="F6" sqref="F6"/>
    </sheetView>
  </sheetViews>
  <sheetFormatPr defaultColWidth="9.140625" defaultRowHeight="12.75"/>
  <sheetData>
    <row r="1" spans="1:4" ht="12.75">
      <c r="A1" s="2" t="s">
        <v>48</v>
      </c>
      <c r="B1" s="2" t="s">
        <v>49</v>
      </c>
      <c r="C1" s="3"/>
      <c r="D1" s="2"/>
    </row>
    <row r="2" spans="1:4" ht="12.75">
      <c r="A2" s="2" t="s">
        <v>50</v>
      </c>
      <c r="B2" s="2"/>
      <c r="C2" s="2"/>
      <c r="D2" s="2"/>
    </row>
    <row r="3" spans="1:4" ht="12.75">
      <c r="A3" s="2" t="s">
        <v>47</v>
      </c>
      <c r="B3" s="2"/>
      <c r="C3" s="2"/>
      <c r="D3" s="2"/>
    </row>
    <row r="4" ht="12.75">
      <c r="A4" s="4" t="s">
        <v>46</v>
      </c>
    </row>
    <row r="5" spans="1:6" ht="12.75">
      <c r="A5" s="4"/>
      <c r="E5" t="s">
        <v>69</v>
      </c>
      <c r="F5">
        <f>0.4*9.81</f>
        <v>3.9240000000000004</v>
      </c>
    </row>
    <row r="6" spans="5:6" ht="12.75">
      <c r="E6" t="s">
        <v>70</v>
      </c>
      <c r="F6">
        <f>3.924*0.0119</f>
        <v>0.046695600000000004</v>
      </c>
    </row>
    <row r="7" ht="12.75">
      <c r="A7" s="4" t="s">
        <v>68</v>
      </c>
    </row>
    <row r="8" ht="12.75">
      <c r="A8" s="4" t="s">
        <v>57</v>
      </c>
    </row>
    <row r="10" spans="3:4" ht="12.75">
      <c r="C10" s="4"/>
      <c r="D10" s="4"/>
    </row>
    <row r="12" spans="3:16" ht="12.75">
      <c r="C12" s="7" t="s">
        <v>51</v>
      </c>
      <c r="D12" s="7" t="s">
        <v>53</v>
      </c>
      <c r="E12" s="8" t="s">
        <v>55</v>
      </c>
      <c r="F12" s="8" t="s">
        <v>56</v>
      </c>
      <c r="G12" s="7" t="s">
        <v>58</v>
      </c>
      <c r="H12" s="7" t="s">
        <v>54</v>
      </c>
      <c r="I12" s="9" t="s">
        <v>59</v>
      </c>
      <c r="J12" s="10" t="s">
        <v>61</v>
      </c>
      <c r="K12" s="10" t="s">
        <v>65</v>
      </c>
      <c r="L12" s="7" t="s">
        <v>64</v>
      </c>
      <c r="M12" s="10" t="s">
        <v>60</v>
      </c>
      <c r="O12" s="15" t="s">
        <v>66</v>
      </c>
      <c r="P12" s="16"/>
    </row>
    <row r="13" spans="3:16" ht="12.75">
      <c r="C13">
        <v>10</v>
      </c>
      <c r="D13" s="6">
        <v>5.953</v>
      </c>
      <c r="E13">
        <v>544</v>
      </c>
      <c r="F13" s="6">
        <f>RADIANS(E13)</f>
        <v>9.494591130849154</v>
      </c>
      <c r="G13" s="5">
        <v>9</v>
      </c>
      <c r="H13" s="5">
        <v>0.22</v>
      </c>
      <c r="I13" s="6">
        <f>0.0119*0.4*9.81</f>
        <v>0.046695600000000004</v>
      </c>
      <c r="J13" s="6">
        <f>0.0119*F13*0.4*9.81</f>
        <v>0.4433556296096798</v>
      </c>
      <c r="K13" s="6">
        <f>G13*H13</f>
        <v>1.98</v>
      </c>
      <c r="L13" s="6">
        <f>J13/D13</f>
        <v>0.07447600027039808</v>
      </c>
      <c r="M13" s="6">
        <f>(L13/K13)*100</f>
        <v>3.7614141550706104</v>
      </c>
      <c r="O13" s="4" t="s">
        <v>67</v>
      </c>
      <c r="P13" s="4"/>
    </row>
    <row r="14" spans="3:13" ht="12.75">
      <c r="C14">
        <v>10</v>
      </c>
      <c r="D14" s="6">
        <v>5.958</v>
      </c>
      <c r="E14">
        <v>556</v>
      </c>
      <c r="F14" s="6">
        <f>RADIANS(E14)</f>
        <v>9.704030641088472</v>
      </c>
      <c r="G14" s="5">
        <v>9</v>
      </c>
      <c r="H14" s="5">
        <v>0.21</v>
      </c>
      <c r="I14" s="6">
        <f>0.0119*0.4*9.81</f>
        <v>0.046695600000000004</v>
      </c>
      <c r="J14" s="6">
        <f>0.0119*F14*0.4*9.81</f>
        <v>0.45313553320401095</v>
      </c>
      <c r="K14" s="6">
        <f>G14*H14</f>
        <v>1.89</v>
      </c>
      <c r="L14" s="6">
        <f>J14/D14</f>
        <v>0.07605497368311698</v>
      </c>
      <c r="M14" s="6">
        <f>(L14/K14)*100</f>
        <v>4.024072681646401</v>
      </c>
    </row>
    <row r="15" spans="3:13" ht="12.75">
      <c r="C15">
        <v>10</v>
      </c>
      <c r="D15" s="6">
        <v>5.658</v>
      </c>
      <c r="E15">
        <v>534</v>
      </c>
      <c r="F15" s="6">
        <f>RADIANS(E15)</f>
        <v>9.320058205649719</v>
      </c>
      <c r="G15" s="5">
        <v>9</v>
      </c>
      <c r="H15" s="5">
        <v>0.22</v>
      </c>
      <c r="I15" s="6">
        <f>0.0119*0.4*9.81</f>
        <v>0.046695600000000004</v>
      </c>
      <c r="J15" s="6">
        <f>0.0119*F15*0.4*9.81</f>
        <v>0.4352057099477371</v>
      </c>
      <c r="K15" s="6">
        <f>G15*H15</f>
        <v>1.98</v>
      </c>
      <c r="L15" s="6">
        <f>J15/D15</f>
        <v>0.0769186479228945</v>
      </c>
      <c r="M15" s="6">
        <f>(L15/K15)*100</f>
        <v>3.884780198125985</v>
      </c>
    </row>
    <row r="16" spans="3:13" ht="12.75">
      <c r="C16">
        <v>10</v>
      </c>
      <c r="D16" s="6">
        <v>5.514</v>
      </c>
      <c r="E16">
        <v>517</v>
      </c>
      <c r="F16" s="6">
        <f>RADIANS(E16)</f>
        <v>9.023352232810684</v>
      </c>
      <c r="G16" s="5">
        <v>9</v>
      </c>
      <c r="H16" s="5">
        <v>0.22</v>
      </c>
      <c r="I16" s="6">
        <f>0.0119*0.4*9.81</f>
        <v>0.046695600000000004</v>
      </c>
      <c r="J16" s="6">
        <f>0.0119*F16*0.4*9.81</f>
        <v>0.42135084652243465</v>
      </c>
      <c r="K16" s="6">
        <f>G16*H16</f>
        <v>1.98</v>
      </c>
      <c r="L16" s="6">
        <f>J16/D16</f>
        <v>0.07641473458876218</v>
      </c>
      <c r="M16" s="6">
        <f>(L16/K16)*100</f>
        <v>3.859330029735464</v>
      </c>
    </row>
    <row r="17" spans="3:13" ht="12.75">
      <c r="C17">
        <v>10</v>
      </c>
      <c r="D17" s="6">
        <v>6.07</v>
      </c>
      <c r="E17">
        <v>569</v>
      </c>
      <c r="F17" s="6">
        <f>RADIANS(E17)</f>
        <v>9.930923443847735</v>
      </c>
      <c r="G17" s="5">
        <v>9</v>
      </c>
      <c r="H17" s="5">
        <v>0.21</v>
      </c>
      <c r="I17" s="6">
        <f>0.0119*0.4*9.81</f>
        <v>0.046695600000000004</v>
      </c>
      <c r="J17" s="6">
        <f>0.0119*F17*0.4*9.81</f>
        <v>0.4637304287645364</v>
      </c>
      <c r="K17" s="6">
        <f>G17*H17</f>
        <v>1.89</v>
      </c>
      <c r="L17" s="6">
        <f>J17/D17</f>
        <v>0.07639710523303729</v>
      </c>
      <c r="M17" s="6">
        <f>(L17/K17)*100</f>
        <v>4.042174880054883</v>
      </c>
    </row>
    <row r="18" spans="3:13" ht="12.75">
      <c r="C18" s="11" t="s">
        <v>52</v>
      </c>
      <c r="D18" s="12">
        <f>AVERAGE(D13,D14,D15,D16,D17)</f>
        <v>5.8306000000000004</v>
      </c>
      <c r="E18" s="13">
        <f>AVERAGE(E13,E14,E15,E16,E17)</f>
        <v>544</v>
      </c>
      <c r="F18" s="12">
        <f>AVERAGE(F13,F14,F15,F16,F17)</f>
        <v>9.494591130849154</v>
      </c>
      <c r="G18" s="14">
        <v>9</v>
      </c>
      <c r="H18" s="14">
        <f aca="true" t="shared" si="0" ref="H18:M18">AVERAGE(H13,H14,H15,H16,H17)</f>
        <v>0.21600000000000003</v>
      </c>
      <c r="I18" s="12">
        <f t="shared" si="0"/>
        <v>0.046695600000000004</v>
      </c>
      <c r="J18" s="12">
        <f t="shared" si="0"/>
        <v>0.4433556296096798</v>
      </c>
      <c r="K18" s="12">
        <f t="shared" si="0"/>
        <v>1.9440000000000002</v>
      </c>
      <c r="L18" s="12">
        <f t="shared" si="0"/>
        <v>0.07605229233964181</v>
      </c>
      <c r="M18" s="12">
        <f t="shared" si="0"/>
        <v>3.914354388926669</v>
      </c>
    </row>
    <row r="19" spans="8:13" ht="12.75">
      <c r="H19" s="5"/>
      <c r="I19" s="6"/>
      <c r="J19" s="6"/>
      <c r="K19" s="6"/>
      <c r="L19" s="6"/>
      <c r="M19" s="6"/>
    </row>
    <row r="20" spans="3:13" ht="12.75">
      <c r="C20" s="7" t="s">
        <v>51</v>
      </c>
      <c r="D20" s="7" t="s">
        <v>53</v>
      </c>
      <c r="E20" s="8" t="s">
        <v>55</v>
      </c>
      <c r="F20" s="8" t="s">
        <v>56</v>
      </c>
      <c r="G20" s="7" t="s">
        <v>58</v>
      </c>
      <c r="H20" s="18" t="s">
        <v>54</v>
      </c>
      <c r="I20" s="19" t="s">
        <v>59</v>
      </c>
      <c r="J20" s="20" t="s">
        <v>61</v>
      </c>
      <c r="K20" s="20" t="s">
        <v>62</v>
      </c>
      <c r="L20" s="17" t="s">
        <v>63</v>
      </c>
      <c r="M20" s="20" t="s">
        <v>60</v>
      </c>
    </row>
    <row r="21" spans="3:13" ht="12.75">
      <c r="C21">
        <v>20</v>
      </c>
      <c r="D21" s="6">
        <v>9.937</v>
      </c>
      <c r="E21">
        <v>1912</v>
      </c>
      <c r="F21" s="6">
        <f>RADIANS(E21)</f>
        <v>33.37069529813158</v>
      </c>
      <c r="G21" s="5">
        <v>9</v>
      </c>
      <c r="H21" s="5">
        <v>0.25</v>
      </c>
      <c r="I21" s="6">
        <f>0.0119*0.4*9.81</f>
        <v>0.046695600000000004</v>
      </c>
      <c r="J21" s="6">
        <f>0.0119*F21*0.4*9.81</f>
        <v>1.5582646393634334</v>
      </c>
      <c r="K21" s="6">
        <f>G21*H21</f>
        <v>2.25</v>
      </c>
      <c r="L21" s="6">
        <f>J21/D21</f>
        <v>0.15681439462246488</v>
      </c>
      <c r="M21" s="6">
        <f>(L21/K21)*100</f>
        <v>6.969528649887328</v>
      </c>
    </row>
    <row r="22" spans="3:13" ht="12.75">
      <c r="C22">
        <v>20</v>
      </c>
      <c r="D22" s="6">
        <v>10.375</v>
      </c>
      <c r="E22">
        <v>1978</v>
      </c>
      <c r="F22" s="6">
        <f>RADIANS(E22)</f>
        <v>34.522612604447836</v>
      </c>
      <c r="G22" s="5">
        <v>9</v>
      </c>
      <c r="H22" s="5">
        <v>0.24</v>
      </c>
      <c r="I22" s="6">
        <f>0.0119*0.4*9.81</f>
        <v>0.046695600000000004</v>
      </c>
      <c r="J22" s="6">
        <f>0.0119*F22*0.4*9.81</f>
        <v>1.6120541091322544</v>
      </c>
      <c r="K22" s="6">
        <f>G22*H22</f>
        <v>2.16</v>
      </c>
      <c r="L22" s="6">
        <f>J22/D22</f>
        <v>0.15537870931395223</v>
      </c>
      <c r="M22" s="6">
        <f>(L22/K22)*100</f>
        <v>7.193458764534825</v>
      </c>
    </row>
    <row r="23" spans="3:13" ht="12.75">
      <c r="C23">
        <v>20</v>
      </c>
      <c r="D23" s="6">
        <v>10.114</v>
      </c>
      <c r="E23">
        <v>1949</v>
      </c>
      <c r="F23" s="6">
        <f>RADIANS(E23)</f>
        <v>34.01646712136948</v>
      </c>
      <c r="G23" s="5">
        <v>9</v>
      </c>
      <c r="H23" s="5">
        <v>0.26</v>
      </c>
      <c r="I23" s="6">
        <f>0.0119*0.4*9.81</f>
        <v>0.046695600000000004</v>
      </c>
      <c r="J23" s="6">
        <f>0.0119*F23*0.4*9.81</f>
        <v>1.5884193421126211</v>
      </c>
      <c r="K23" s="6">
        <f>G23*H23</f>
        <v>2.34</v>
      </c>
      <c r="L23" s="6">
        <f>J23/D23</f>
        <v>0.15705154658024728</v>
      </c>
      <c r="M23" s="6">
        <f>(L23/K23)*100</f>
        <v>6.711604554711423</v>
      </c>
    </row>
    <row r="24" spans="3:13" ht="12.75">
      <c r="C24">
        <v>20</v>
      </c>
      <c r="D24" s="6">
        <v>9.558</v>
      </c>
      <c r="E24">
        <v>1830</v>
      </c>
      <c r="F24" s="6">
        <f>RADIANS(E24)</f>
        <v>31.93952531149623</v>
      </c>
      <c r="G24" s="5">
        <v>9</v>
      </c>
      <c r="H24" s="5">
        <v>0.27</v>
      </c>
      <c r="I24" s="6">
        <f>0.0119*0.4*9.81</f>
        <v>0.046695600000000004</v>
      </c>
      <c r="J24" s="6">
        <f>0.0119*F24*0.4*9.81</f>
        <v>1.4914352981355035</v>
      </c>
      <c r="K24" s="6">
        <f>G24*H24</f>
        <v>2.43</v>
      </c>
      <c r="L24" s="6">
        <f>J24/D24</f>
        <v>0.15604052083443226</v>
      </c>
      <c r="M24" s="6">
        <f>(L24/K24)*100</f>
        <v>6.421420610470463</v>
      </c>
    </row>
    <row r="25" spans="3:13" ht="12.75">
      <c r="C25">
        <v>20</v>
      </c>
      <c r="D25" s="6">
        <v>10.72</v>
      </c>
      <c r="E25">
        <v>2052</v>
      </c>
      <c r="F25" s="6">
        <f>RADIANS(E25)</f>
        <v>35.814156250923645</v>
      </c>
      <c r="G25" s="5">
        <v>9</v>
      </c>
      <c r="H25" s="5">
        <v>0.27</v>
      </c>
      <c r="I25" s="6">
        <f>0.0119*0.4*9.81</f>
        <v>0.046695600000000004</v>
      </c>
      <c r="J25" s="6">
        <f>0.0119*F25*0.4*9.81</f>
        <v>1.6723635146306306</v>
      </c>
      <c r="K25" s="6">
        <f>G25*H25</f>
        <v>2.43</v>
      </c>
      <c r="L25" s="6">
        <f>J25/D25</f>
        <v>0.15600405920061852</v>
      </c>
      <c r="M25" s="6">
        <f>(L25/K25)*100</f>
        <v>6.419920131712696</v>
      </c>
    </row>
    <row r="26" spans="3:13" ht="12.75">
      <c r="C26" s="11" t="s">
        <v>52</v>
      </c>
      <c r="D26" s="12">
        <f>AVERAGE(D21,D22,D23,D24,D25)</f>
        <v>10.140799999999999</v>
      </c>
      <c r="E26" s="13">
        <f>AVERAGE(E21,E22,E23,E24,E25)</f>
        <v>1944.2</v>
      </c>
      <c r="F26" s="12">
        <f>AVERAGE(F21,F22,F23,F24,F25)</f>
        <v>33.93269131727375</v>
      </c>
      <c r="G26" s="14">
        <v>9</v>
      </c>
      <c r="H26" s="14">
        <f aca="true" t="shared" si="1" ref="H26:M26">AVERAGE(H21,H22,H23,H24,H25)</f>
        <v>0.258</v>
      </c>
      <c r="I26" s="12">
        <f t="shared" si="1"/>
        <v>0.046695600000000004</v>
      </c>
      <c r="J26" s="12">
        <f t="shared" si="1"/>
        <v>1.5845073806748886</v>
      </c>
      <c r="K26" s="12">
        <f t="shared" si="1"/>
        <v>2.322</v>
      </c>
      <c r="L26" s="12">
        <f t="shared" si="1"/>
        <v>0.15625784611034305</v>
      </c>
      <c r="M26" s="12">
        <f t="shared" si="1"/>
        <v>6.743186542263347</v>
      </c>
    </row>
    <row r="27" spans="4:13" ht="12.75">
      <c r="D27" s="6"/>
      <c r="H27" s="5"/>
      <c r="I27" s="6"/>
      <c r="J27" s="6"/>
      <c r="K27" s="6"/>
      <c r="L27" s="6"/>
      <c r="M27" s="6"/>
    </row>
    <row r="28" spans="3:13" ht="12.75">
      <c r="C28" s="7" t="s">
        <v>51</v>
      </c>
      <c r="D28" s="17" t="s">
        <v>53</v>
      </c>
      <c r="E28" s="8" t="s">
        <v>55</v>
      </c>
      <c r="F28" s="8" t="s">
        <v>56</v>
      </c>
      <c r="G28" s="7" t="s">
        <v>58</v>
      </c>
      <c r="H28" s="18" t="s">
        <v>54</v>
      </c>
      <c r="I28" s="19" t="s">
        <v>59</v>
      </c>
      <c r="J28" s="20" t="s">
        <v>61</v>
      </c>
      <c r="K28" s="20" t="s">
        <v>62</v>
      </c>
      <c r="L28" s="17" t="s">
        <v>63</v>
      </c>
      <c r="M28" s="20" t="s">
        <v>60</v>
      </c>
    </row>
    <row r="29" spans="3:13" ht="12.75">
      <c r="C29">
        <v>30</v>
      </c>
      <c r="D29" s="6">
        <v>10.306</v>
      </c>
      <c r="E29">
        <v>3012</v>
      </c>
      <c r="F29" s="6">
        <f>RADIANS(E29)</f>
        <v>52.569317070069204</v>
      </c>
      <c r="G29" s="5">
        <v>9</v>
      </c>
      <c r="H29" s="5">
        <v>0.29</v>
      </c>
      <c r="I29" s="6">
        <f>0.0119*0.4*9.81</f>
        <v>0.046695600000000004</v>
      </c>
      <c r="J29" s="6">
        <f>0.0119*F29*0.4*9.81</f>
        <v>2.454755802177124</v>
      </c>
      <c r="K29" s="6">
        <f>G29*H29</f>
        <v>2.61</v>
      </c>
      <c r="L29" s="6">
        <f>J29/D29</f>
        <v>0.23818705629508288</v>
      </c>
      <c r="M29" s="6">
        <f>(L29/K29)*100</f>
        <v>9.125940854217736</v>
      </c>
    </row>
    <row r="30" spans="3:13" ht="12.75">
      <c r="C30">
        <v>30</v>
      </c>
      <c r="D30" s="6">
        <v>10.727</v>
      </c>
      <c r="E30">
        <v>3083</v>
      </c>
      <c r="F30" s="6">
        <f>RADIANS(E30)</f>
        <v>53.80850083898518</v>
      </c>
      <c r="G30" s="5">
        <v>9</v>
      </c>
      <c r="H30" s="5">
        <v>0.29</v>
      </c>
      <c r="I30" s="6">
        <f>0.0119*0.4*9.81</f>
        <v>0.046695600000000004</v>
      </c>
      <c r="J30" s="6">
        <f>0.0119*F30*0.4*9.81</f>
        <v>2.512620231776917</v>
      </c>
      <c r="K30" s="6">
        <f>G30*H30</f>
        <v>2.61</v>
      </c>
      <c r="L30" s="6">
        <f>J30/D30</f>
        <v>0.23423326482492</v>
      </c>
      <c r="M30" s="6">
        <f>(L30/K30)*100</f>
        <v>8.974454590993103</v>
      </c>
    </row>
    <row r="31" spans="3:13" ht="12.75">
      <c r="C31">
        <v>30</v>
      </c>
      <c r="D31" s="6">
        <v>10.734</v>
      </c>
      <c r="E31">
        <v>3119</v>
      </c>
      <c r="F31" s="6">
        <f>RADIANS(E31)</f>
        <v>54.43681936970314</v>
      </c>
      <c r="G31" s="5">
        <v>9</v>
      </c>
      <c r="H31" s="5">
        <v>0.28</v>
      </c>
      <c r="I31" s="6">
        <f>0.0119*0.4*9.81</f>
        <v>0.046695600000000004</v>
      </c>
      <c r="J31" s="6">
        <f>0.0119*F31*0.4*9.81</f>
        <v>2.5419599425599104</v>
      </c>
      <c r="K31" s="6">
        <f>G31*H31</f>
        <v>2.5200000000000005</v>
      </c>
      <c r="L31" s="6">
        <f>J31/D31</f>
        <v>0.2368138571417841</v>
      </c>
      <c r="M31" s="6">
        <f>(L31/K31)*100</f>
        <v>9.397375283404129</v>
      </c>
    </row>
    <row r="32" spans="3:13" ht="12.75">
      <c r="C32">
        <v>30</v>
      </c>
      <c r="D32" s="6">
        <v>9.188</v>
      </c>
      <c r="E32">
        <v>2662</v>
      </c>
      <c r="F32" s="6">
        <f>RADIANS(E32)</f>
        <v>46.460664688089054</v>
      </c>
      <c r="G32" s="5">
        <v>9</v>
      </c>
      <c r="H32" s="5">
        <v>0.3</v>
      </c>
      <c r="I32" s="6">
        <f>0.0119*0.4*9.81</f>
        <v>0.046695600000000004</v>
      </c>
      <c r="J32" s="6">
        <f>0.0119*F32*0.4*9.81</f>
        <v>2.1695086140091315</v>
      </c>
      <c r="K32" s="6">
        <f>G32*H32</f>
        <v>2.6999999999999997</v>
      </c>
      <c r="L32" s="6">
        <f>J32/D32</f>
        <v>0.23612414170756763</v>
      </c>
      <c r="M32" s="6">
        <f>(L32/K32)*100</f>
        <v>8.745338581761764</v>
      </c>
    </row>
    <row r="33" spans="3:13" ht="12.75">
      <c r="C33">
        <v>30</v>
      </c>
      <c r="D33" s="6">
        <v>10.153</v>
      </c>
      <c r="E33">
        <v>2907</v>
      </c>
      <c r="F33" s="6">
        <f>RADIANS(E33)</f>
        <v>50.73672135547516</v>
      </c>
      <c r="G33" s="5">
        <v>9</v>
      </c>
      <c r="H33" s="5">
        <v>0.28</v>
      </c>
      <c r="I33" s="6">
        <f>0.0119*0.4*9.81</f>
        <v>0.046695600000000004</v>
      </c>
      <c r="J33" s="6">
        <f>0.0119*F33*0.4*9.81</f>
        <v>2.3691816457267265</v>
      </c>
      <c r="K33" s="6">
        <f>G33*H33</f>
        <v>2.5200000000000005</v>
      </c>
      <c r="L33" s="6">
        <f>J33/D33</f>
        <v>0.23334794107423681</v>
      </c>
      <c r="M33" s="6">
        <f>(L33/K33)*100</f>
        <v>9.259838931517333</v>
      </c>
    </row>
    <row r="34" spans="3:13" ht="12.75">
      <c r="C34" s="11" t="s">
        <v>52</v>
      </c>
      <c r="D34" s="12">
        <f>AVERAGE(D29,D30,D31,D32,D33)</f>
        <v>10.2216</v>
      </c>
      <c r="E34" s="13">
        <f>AVERAGE(E29,E30,E31,E32,E33)</f>
        <v>2956.6</v>
      </c>
      <c r="F34" s="12">
        <f>AVERAGE(F29,F30,F31,F32,F33)</f>
        <v>51.602404664464345</v>
      </c>
      <c r="G34" s="14">
        <v>9</v>
      </c>
      <c r="H34" s="14">
        <f aca="true" t="shared" si="2" ref="H34:M34">AVERAGE(H29,H30,H31,H32,H33)</f>
        <v>0.288</v>
      </c>
      <c r="I34" s="12">
        <f t="shared" si="2"/>
        <v>0.046695600000000004</v>
      </c>
      <c r="J34" s="12">
        <f t="shared" si="2"/>
        <v>2.409605247249962</v>
      </c>
      <c r="K34" s="12">
        <f t="shared" si="2"/>
        <v>2.592</v>
      </c>
      <c r="L34" s="12">
        <f t="shared" si="2"/>
        <v>0.23574125220871828</v>
      </c>
      <c r="M34" s="12">
        <f t="shared" si="2"/>
        <v>9.100589648378811</v>
      </c>
    </row>
    <row r="35" spans="4:13" ht="12.75">
      <c r="D35" s="6"/>
      <c r="H35" s="5"/>
      <c r="I35" s="6"/>
      <c r="J35" s="6"/>
      <c r="K35" s="6"/>
      <c r="L35" s="6"/>
      <c r="M35" s="6"/>
    </row>
    <row r="36" spans="3:13" ht="12.75">
      <c r="C36" s="7" t="s">
        <v>51</v>
      </c>
      <c r="D36" s="17" t="s">
        <v>53</v>
      </c>
      <c r="E36" s="8" t="s">
        <v>55</v>
      </c>
      <c r="F36" s="8" t="s">
        <v>56</v>
      </c>
      <c r="G36" s="7" t="s">
        <v>58</v>
      </c>
      <c r="H36" s="18" t="s">
        <v>54</v>
      </c>
      <c r="I36" s="19" t="s">
        <v>59</v>
      </c>
      <c r="J36" s="20" t="s">
        <v>61</v>
      </c>
      <c r="K36" s="20" t="s">
        <v>62</v>
      </c>
      <c r="L36" s="17" t="s">
        <v>63</v>
      </c>
      <c r="M36" s="20" t="s">
        <v>60</v>
      </c>
    </row>
    <row r="37" spans="3:13" ht="12.75">
      <c r="C37">
        <v>40</v>
      </c>
      <c r="D37" s="6">
        <v>4.764</v>
      </c>
      <c r="E37">
        <v>1808</v>
      </c>
      <c r="F37" s="6">
        <f>RADIANS(E37)</f>
        <v>31.55555287605748</v>
      </c>
      <c r="G37" s="5">
        <v>9</v>
      </c>
      <c r="H37" s="5">
        <v>0.29</v>
      </c>
      <c r="I37" s="6">
        <f>0.0119*0.4*9.81</f>
        <v>0.046695600000000004</v>
      </c>
      <c r="J37" s="6">
        <f>0.0119*F37*0.4*9.81</f>
        <v>1.4735054748792298</v>
      </c>
      <c r="K37" s="6">
        <f>G37*H37</f>
        <v>2.61</v>
      </c>
      <c r="L37" s="6">
        <f>J37/D37</f>
        <v>0.30930005769925056</v>
      </c>
      <c r="M37" s="6">
        <f>(L37/K37)*100</f>
        <v>11.850576923342935</v>
      </c>
    </row>
    <row r="38" spans="3:13" ht="12.75">
      <c r="C38">
        <v>40</v>
      </c>
      <c r="D38" s="6">
        <v>4.449</v>
      </c>
      <c r="E38">
        <v>1691</v>
      </c>
      <c r="F38" s="6">
        <f>RADIANS(E38)</f>
        <v>29.513517651224113</v>
      </c>
      <c r="G38" s="5">
        <v>9</v>
      </c>
      <c r="H38" s="5">
        <v>0.31</v>
      </c>
      <c r="I38" s="6">
        <f>0.0119*0.4*9.81</f>
        <v>0.046695600000000004</v>
      </c>
      <c r="J38" s="6">
        <f>0.0119*F38*0.4*9.81</f>
        <v>1.3781514148345009</v>
      </c>
      <c r="K38" s="6">
        <f>G38*H38</f>
        <v>2.79</v>
      </c>
      <c r="L38" s="6">
        <f>J38/D38</f>
        <v>0.3097665576162061</v>
      </c>
      <c r="M38" s="6">
        <f>(L38/K38)*100</f>
        <v>11.102744000580863</v>
      </c>
    </row>
    <row r="39" spans="3:13" ht="12.75">
      <c r="C39">
        <v>40</v>
      </c>
      <c r="D39" s="6">
        <v>5.512</v>
      </c>
      <c r="E39">
        <v>2092</v>
      </c>
      <c r="F39" s="6">
        <f>RADIANS(E39)</f>
        <v>36.512287951721376</v>
      </c>
      <c r="G39" s="5">
        <v>9</v>
      </c>
      <c r="H39" s="5">
        <v>0.31</v>
      </c>
      <c r="I39" s="6">
        <f>0.0119*0.4*9.81</f>
        <v>0.046695600000000004</v>
      </c>
      <c r="J39" s="6">
        <f>0.0119*F39*0.4*9.81</f>
        <v>1.704963193278401</v>
      </c>
      <c r="K39" s="6">
        <f>G39*H39</f>
        <v>2.79</v>
      </c>
      <c r="L39" s="6">
        <f>J39/D39</f>
        <v>0.3093184312914371</v>
      </c>
      <c r="M39" s="6">
        <f>(L39/K39)*100</f>
        <v>11.086682125141115</v>
      </c>
    </row>
    <row r="40" spans="3:13" ht="12.75">
      <c r="C40">
        <v>40</v>
      </c>
      <c r="D40" s="6">
        <v>5.13</v>
      </c>
      <c r="E40">
        <v>1947</v>
      </c>
      <c r="F40" s="6">
        <f>RADIANS(E40)</f>
        <v>33.981560536329596</v>
      </c>
      <c r="G40" s="5">
        <v>9</v>
      </c>
      <c r="H40" s="5">
        <v>0.29</v>
      </c>
      <c r="I40" s="6">
        <f>0.0119*0.4*9.81</f>
        <v>0.046695600000000004</v>
      </c>
      <c r="J40" s="6">
        <f>0.0119*F40*0.4*9.81</f>
        <v>1.5867893581802326</v>
      </c>
      <c r="K40" s="6">
        <f>G40*H40</f>
        <v>2.61</v>
      </c>
      <c r="L40" s="6">
        <f>J40/D40</f>
        <v>0.3093156643626184</v>
      </c>
      <c r="M40" s="6">
        <f>(L40/K40)*100</f>
        <v>11.85117487979381</v>
      </c>
    </row>
    <row r="41" spans="3:13" ht="12.75">
      <c r="C41">
        <v>40</v>
      </c>
      <c r="D41" s="6">
        <v>5.901</v>
      </c>
      <c r="E41">
        <v>2280</v>
      </c>
      <c r="F41" s="6">
        <f>RADIANS(E41)</f>
        <v>39.79350694547071</v>
      </c>
      <c r="G41" s="5">
        <v>9</v>
      </c>
      <c r="H41" s="5">
        <v>0.3</v>
      </c>
      <c r="I41" s="6">
        <f>0.0119*0.4*9.81</f>
        <v>0.046695600000000004</v>
      </c>
      <c r="J41" s="6">
        <f>0.0119*F41*0.4*9.81</f>
        <v>1.8581816829229225</v>
      </c>
      <c r="K41" s="6">
        <f>G41*H41</f>
        <v>2.6999999999999997</v>
      </c>
      <c r="L41" s="6">
        <f>J41/D41</f>
        <v>0.3148926763129847</v>
      </c>
      <c r="M41" s="6">
        <f>(L41/K41)*100</f>
        <v>11.662691715295729</v>
      </c>
    </row>
    <row r="42" spans="3:13" ht="12.75">
      <c r="C42" s="11" t="s">
        <v>52</v>
      </c>
      <c r="D42" s="12">
        <f>AVERAGE(D37,D38,D39,D40,D41)</f>
        <v>5.1512</v>
      </c>
      <c r="E42" s="13">
        <f>AVERAGE(E37,E38,E39,E40,E41)</f>
        <v>1963.6</v>
      </c>
      <c r="F42" s="12">
        <f>AVERAGE(F37,F38,F39,F40,F41)</f>
        <v>34.271285192160654</v>
      </c>
      <c r="G42" s="14">
        <v>9</v>
      </c>
      <c r="H42" s="14">
        <f aca="true" t="shared" si="3" ref="H42:M42">AVERAGE(H37,H38,H39,H40,H41)</f>
        <v>0.3</v>
      </c>
      <c r="I42" s="12">
        <f t="shared" si="3"/>
        <v>0.046695600000000004</v>
      </c>
      <c r="J42" s="12">
        <f t="shared" si="3"/>
        <v>1.6003182248190573</v>
      </c>
      <c r="K42" s="12">
        <f t="shared" si="3"/>
        <v>2.7</v>
      </c>
      <c r="L42" s="12">
        <f t="shared" si="3"/>
        <v>0.31051867745649936</v>
      </c>
      <c r="M42" s="12">
        <f t="shared" si="3"/>
        <v>11.51077392883089</v>
      </c>
    </row>
    <row r="43" spans="4:13" ht="12.75">
      <c r="D43" s="6"/>
      <c r="H43" s="5"/>
      <c r="I43" s="6"/>
      <c r="J43" s="6"/>
      <c r="K43" s="6"/>
      <c r="L43" s="6"/>
      <c r="M43" s="6"/>
    </row>
    <row r="44" spans="3:13" ht="12.75">
      <c r="C44" s="7" t="s">
        <v>51</v>
      </c>
      <c r="D44" s="17" t="s">
        <v>53</v>
      </c>
      <c r="E44" s="8" t="s">
        <v>55</v>
      </c>
      <c r="F44" s="8" t="s">
        <v>56</v>
      </c>
      <c r="G44" s="7" t="s">
        <v>58</v>
      </c>
      <c r="H44" s="18" t="s">
        <v>54</v>
      </c>
      <c r="I44" s="19" t="s">
        <v>59</v>
      </c>
      <c r="J44" s="20" t="s">
        <v>61</v>
      </c>
      <c r="K44" s="20" t="s">
        <v>62</v>
      </c>
      <c r="L44" s="17" t="s">
        <v>63</v>
      </c>
      <c r="M44" s="20" t="s">
        <v>60</v>
      </c>
    </row>
    <row r="45" spans="3:13" ht="12.75">
      <c r="C45">
        <v>50</v>
      </c>
      <c r="D45" s="6">
        <v>5.068</v>
      </c>
      <c r="E45">
        <v>2400</v>
      </c>
      <c r="F45" s="6">
        <f>RADIANS(E45)</f>
        <v>41.88790204786391</v>
      </c>
      <c r="G45" s="5">
        <v>9</v>
      </c>
      <c r="H45" s="5">
        <v>0.33</v>
      </c>
      <c r="I45" s="6">
        <f>0.0119*0.4*9.81</f>
        <v>0.046695600000000004</v>
      </c>
      <c r="J45" s="6">
        <f>0.0119*F45*0.4*9.81</f>
        <v>1.9559807188662346</v>
      </c>
      <c r="K45" s="6">
        <f>G45*H45</f>
        <v>2.97</v>
      </c>
      <c r="L45" s="6">
        <f>J45/D45</f>
        <v>0.38594726102332966</v>
      </c>
      <c r="M45" s="6">
        <f>(L45/K45)*100</f>
        <v>12.994857273512784</v>
      </c>
    </row>
    <row r="46" spans="3:13" ht="12.75">
      <c r="C46">
        <v>50</v>
      </c>
      <c r="D46" s="6">
        <v>5.442</v>
      </c>
      <c r="E46">
        <v>2594</v>
      </c>
      <c r="F46" s="6">
        <f>RADIANS(E46)</f>
        <v>45.273840796732905</v>
      </c>
      <c r="G46" s="5">
        <v>9</v>
      </c>
      <c r="H46" s="5">
        <v>0.34</v>
      </c>
      <c r="I46" s="6">
        <f>0.0119*0.4*9.81</f>
        <v>0.046695600000000004</v>
      </c>
      <c r="J46" s="6">
        <f>0.0119*F46*0.4*9.81</f>
        <v>2.114089160307921</v>
      </c>
      <c r="K46" s="6">
        <f>G46*H46</f>
        <v>3.06</v>
      </c>
      <c r="L46" s="6">
        <f>J46/D46</f>
        <v>0.388476508693113</v>
      </c>
      <c r="M46" s="6">
        <f>(L46/K46)*100</f>
        <v>12.695310741605</v>
      </c>
    </row>
    <row r="47" spans="3:13" ht="12.75">
      <c r="C47">
        <v>50</v>
      </c>
      <c r="D47" s="6">
        <v>5.235</v>
      </c>
      <c r="E47">
        <v>2522</v>
      </c>
      <c r="F47" s="6">
        <f>RADIANS(E47)</f>
        <v>44.01720373529699</v>
      </c>
      <c r="G47" s="5">
        <v>9</v>
      </c>
      <c r="H47" s="5">
        <v>0.32</v>
      </c>
      <c r="I47" s="6">
        <f>0.0119*0.4*9.81</f>
        <v>0.046695600000000004</v>
      </c>
      <c r="J47" s="6">
        <f>0.0119*F47*0.4*9.81</f>
        <v>2.0554097387419348</v>
      </c>
      <c r="K47" s="6">
        <f>G47*H47</f>
        <v>2.88</v>
      </c>
      <c r="L47" s="6">
        <f>J47/D47</f>
        <v>0.39262841236713175</v>
      </c>
      <c r="M47" s="6">
        <f>(L47/K47)*100</f>
        <v>13.632930984969855</v>
      </c>
    </row>
    <row r="48" spans="3:13" ht="12.75">
      <c r="C48">
        <v>50</v>
      </c>
      <c r="D48" s="6">
        <v>5.44</v>
      </c>
      <c r="E48">
        <v>2610</v>
      </c>
      <c r="F48" s="6">
        <f>RADIANS(E48)</f>
        <v>45.553093477052</v>
      </c>
      <c r="G48" s="5">
        <v>9</v>
      </c>
      <c r="H48" s="5">
        <v>0.34</v>
      </c>
      <c r="I48" s="6">
        <f>0.0119*0.4*9.81</f>
        <v>0.046695600000000004</v>
      </c>
      <c r="J48" s="6">
        <f>0.0119*F48*0.4*9.81</f>
        <v>2.12712903176703</v>
      </c>
      <c r="K48" s="6">
        <f>G48*H48</f>
        <v>3.06</v>
      </c>
      <c r="L48" s="6">
        <f>J48/D48</f>
        <v>0.39101636613364515</v>
      </c>
      <c r="M48" s="6">
        <f>(L48/K48)*100</f>
        <v>12.778312618746574</v>
      </c>
    </row>
    <row r="49" spans="3:13" ht="12.75">
      <c r="C49">
        <v>50</v>
      </c>
      <c r="D49" s="6">
        <v>5.139</v>
      </c>
      <c r="E49">
        <v>2463</v>
      </c>
      <c r="F49" s="6">
        <f>RADIANS(E49)</f>
        <v>42.98745947662034</v>
      </c>
      <c r="G49" s="5">
        <v>9</v>
      </c>
      <c r="H49" s="5">
        <v>0.33</v>
      </c>
      <c r="I49" s="6">
        <f>0.0119*0.4*9.81</f>
        <v>0.046695600000000004</v>
      </c>
      <c r="J49" s="6">
        <f>0.0119*F49*0.4*9.81</f>
        <v>2.007325212736473</v>
      </c>
      <c r="K49" s="6">
        <f>G49*H49</f>
        <v>2.97</v>
      </c>
      <c r="L49" s="6">
        <f>J49/D49</f>
        <v>0.3906061904527093</v>
      </c>
      <c r="M49" s="6">
        <f>(L49/K49)*100</f>
        <v>13.151723584266307</v>
      </c>
    </row>
    <row r="50" spans="3:13" ht="12.75">
      <c r="C50" s="11" t="s">
        <v>52</v>
      </c>
      <c r="D50" s="12">
        <f>AVERAGE(D45,D46,D47,D48,D49)</f>
        <v>5.2648</v>
      </c>
      <c r="E50" s="13">
        <f>AVERAGE(E45,E46,E47,E48,E49)</f>
        <v>2517.8</v>
      </c>
      <c r="F50" s="12">
        <f>AVERAGE(F45,F46,F47,F48,F49)</f>
        <v>43.943899906713234</v>
      </c>
      <c r="G50" s="14">
        <v>9</v>
      </c>
      <c r="H50" s="14">
        <f aca="true" t="shared" si="4" ref="H50:M50">AVERAGE(H45,H46,H47,H48,H49)</f>
        <v>0.332</v>
      </c>
      <c r="I50" s="12">
        <f t="shared" si="4"/>
        <v>0.046695600000000004</v>
      </c>
      <c r="J50" s="12">
        <f t="shared" si="4"/>
        <v>2.051986772483919</v>
      </c>
      <c r="K50" s="12">
        <f t="shared" si="4"/>
        <v>2.9880000000000004</v>
      </c>
      <c r="L50" s="12">
        <f t="shared" si="4"/>
        <v>0.38973494773398576</v>
      </c>
      <c r="M50" s="12">
        <f t="shared" si="4"/>
        <v>13.050627040620105</v>
      </c>
    </row>
    <row r="51" spans="4:13" ht="12.75">
      <c r="D51" s="6"/>
      <c r="H51" s="5"/>
      <c r="I51" s="6"/>
      <c r="J51" s="6"/>
      <c r="K51" s="6"/>
      <c r="L51" s="6"/>
      <c r="M51" s="6"/>
    </row>
    <row r="52" spans="3:13" ht="12.75">
      <c r="C52" s="7" t="s">
        <v>51</v>
      </c>
      <c r="D52" s="17" t="s">
        <v>53</v>
      </c>
      <c r="E52" s="8" t="s">
        <v>55</v>
      </c>
      <c r="F52" s="8" t="s">
        <v>56</v>
      </c>
      <c r="G52" s="7" t="s">
        <v>58</v>
      </c>
      <c r="H52" s="18" t="s">
        <v>54</v>
      </c>
      <c r="I52" s="19" t="s">
        <v>59</v>
      </c>
      <c r="J52" s="20" t="s">
        <v>61</v>
      </c>
      <c r="K52" s="20" t="s">
        <v>62</v>
      </c>
      <c r="L52" s="17" t="s">
        <v>63</v>
      </c>
      <c r="M52" s="20" t="s">
        <v>60</v>
      </c>
    </row>
    <row r="53" spans="3:13" ht="12.75">
      <c r="C53">
        <v>60</v>
      </c>
      <c r="D53" s="6">
        <v>4.568</v>
      </c>
      <c r="E53">
        <v>2607</v>
      </c>
      <c r="F53" s="6">
        <f>RADIANS(E53)</f>
        <v>45.50073359949217</v>
      </c>
      <c r="G53" s="5">
        <v>9</v>
      </c>
      <c r="H53" s="5">
        <v>0.36</v>
      </c>
      <c r="I53" s="6">
        <f>0.0119*0.4*9.81</f>
        <v>0.046695600000000004</v>
      </c>
      <c r="J53" s="6">
        <f>0.0119*F53*0.4*9.81</f>
        <v>2.124684055868447</v>
      </c>
      <c r="K53" s="6">
        <f>G53*H53</f>
        <v>3.2399999999999998</v>
      </c>
      <c r="L53" s="6">
        <f>J53/D53</f>
        <v>0.46512347983109614</v>
      </c>
      <c r="M53" s="6">
        <f>(L53/K53)*100</f>
        <v>14.355662957749882</v>
      </c>
    </row>
    <row r="54" spans="3:13" ht="12.75">
      <c r="C54">
        <v>60</v>
      </c>
      <c r="D54" s="6">
        <v>4.92</v>
      </c>
      <c r="E54">
        <v>2831</v>
      </c>
      <c r="F54" s="6">
        <f>RADIANS(E54)</f>
        <v>49.41027112395947</v>
      </c>
      <c r="G54" s="5">
        <v>9</v>
      </c>
      <c r="H54" s="5">
        <v>0.37</v>
      </c>
      <c r="I54" s="6">
        <f>0.0119*0.4*9.81</f>
        <v>0.046695600000000004</v>
      </c>
      <c r="J54" s="6">
        <f>0.0119*F54*0.4*9.81</f>
        <v>2.3072422562959622</v>
      </c>
      <c r="K54" s="6">
        <f>G54*H54</f>
        <v>3.33</v>
      </c>
      <c r="L54" s="6">
        <f>J54/D54</f>
        <v>0.4689516781089354</v>
      </c>
      <c r="M54" s="6">
        <f>(L54/K54)*100</f>
        <v>14.082632976244305</v>
      </c>
    </row>
    <row r="55" spans="3:13" ht="12.75">
      <c r="C55">
        <v>60</v>
      </c>
      <c r="D55" s="6">
        <v>5.833</v>
      </c>
      <c r="E55">
        <v>3309</v>
      </c>
      <c r="F55" s="6">
        <f>RADIANS(E55)</f>
        <v>57.75294494849236</v>
      </c>
      <c r="G55" s="5">
        <v>9</v>
      </c>
      <c r="H55" s="5">
        <v>0.36</v>
      </c>
      <c r="I55" s="6">
        <f>0.0119*0.4*9.81</f>
        <v>0.046695600000000004</v>
      </c>
      <c r="J55" s="6">
        <f>0.0119*F55*0.4*9.81</f>
        <v>2.6968084161368204</v>
      </c>
      <c r="K55" s="6">
        <f>G55*H55</f>
        <v>3.2399999999999998</v>
      </c>
      <c r="L55" s="6">
        <f>J55/D55</f>
        <v>0.4623364334196503</v>
      </c>
      <c r="M55" s="6">
        <f>(L55/K55)*100</f>
        <v>14.269643006779331</v>
      </c>
    </row>
    <row r="56" spans="3:13" ht="12.75">
      <c r="C56">
        <v>60</v>
      </c>
      <c r="D56" s="6">
        <v>5.677</v>
      </c>
      <c r="E56">
        <v>3243</v>
      </c>
      <c r="F56" s="6">
        <f>RADIANS(E56)</f>
        <v>56.601027642176106</v>
      </c>
      <c r="G56" s="5">
        <v>9</v>
      </c>
      <c r="H56" s="5">
        <v>0.37</v>
      </c>
      <c r="I56" s="6">
        <f>0.0119*0.4*9.81</f>
        <v>0.046695600000000004</v>
      </c>
      <c r="J56" s="6">
        <f>0.0119*F56*0.4*9.81</f>
        <v>2.643018946367999</v>
      </c>
      <c r="K56" s="6">
        <f>G56*H56</f>
        <v>3.33</v>
      </c>
      <c r="L56" s="6">
        <f>J56/D56</f>
        <v>0.4655661346429451</v>
      </c>
      <c r="M56" s="6">
        <f>(L56/K56)*100</f>
        <v>13.980965004292646</v>
      </c>
    </row>
    <row r="57" spans="3:13" ht="12.75">
      <c r="C57">
        <v>60</v>
      </c>
      <c r="D57" s="6">
        <v>5.073</v>
      </c>
      <c r="E57">
        <v>2939</v>
      </c>
      <c r="F57" s="6">
        <f>RADIANS(E57)</f>
        <v>51.29522671611335</v>
      </c>
      <c r="G57" s="5">
        <v>9</v>
      </c>
      <c r="H57" s="5">
        <v>0.36</v>
      </c>
      <c r="I57" s="6">
        <f>0.0119*0.4*9.81</f>
        <v>0.046695600000000004</v>
      </c>
      <c r="J57" s="6">
        <f>0.0119*F57*0.4*9.81</f>
        <v>2.395261388644943</v>
      </c>
      <c r="K57" s="6">
        <f>G57*H57</f>
        <v>3.2399999999999998</v>
      </c>
      <c r="L57" s="6">
        <f>J57/D57</f>
        <v>0.47215875983539185</v>
      </c>
      <c r="M57" s="6">
        <f>(L57/K57)*100</f>
        <v>14.572801229487403</v>
      </c>
    </row>
    <row r="58" spans="3:13" ht="12.75">
      <c r="C58" s="11" t="s">
        <v>52</v>
      </c>
      <c r="D58" s="12">
        <f>AVERAGE(D53,D54,D55,D56,D57)</f>
        <v>5.2142</v>
      </c>
      <c r="E58" s="13">
        <f>AVERAGE(E53,E54,E55,E56,E57)</f>
        <v>2985.8</v>
      </c>
      <c r="F58" s="12">
        <f>AVERAGE(F53,F54,F55,F56,F57)</f>
        <v>52.11204080604669</v>
      </c>
      <c r="G58" s="14">
        <v>9</v>
      </c>
      <c r="H58" s="14">
        <f aca="true" t="shared" si="5" ref="H58:M58">AVERAGE(H53,H54,H55,H56,H57)</f>
        <v>0.364</v>
      </c>
      <c r="I58" s="12">
        <f t="shared" si="5"/>
        <v>0.046695600000000004</v>
      </c>
      <c r="J58" s="12">
        <f t="shared" si="5"/>
        <v>2.433403012662834</v>
      </c>
      <c r="K58" s="12">
        <f t="shared" si="5"/>
        <v>3.276</v>
      </c>
      <c r="L58" s="12">
        <f t="shared" si="5"/>
        <v>0.46682729716760374</v>
      </c>
      <c r="M58" s="12">
        <f t="shared" si="5"/>
        <v>14.25234103491071</v>
      </c>
    </row>
    <row r="59" spans="4:13" ht="12.75">
      <c r="D59" s="6"/>
      <c r="H59" s="5"/>
      <c r="I59" s="6"/>
      <c r="J59" s="6"/>
      <c r="K59" s="6"/>
      <c r="L59" s="6"/>
      <c r="M59" s="6"/>
    </row>
    <row r="60" spans="3:13" ht="12.75">
      <c r="C60" s="7" t="s">
        <v>51</v>
      </c>
      <c r="D60" s="17" t="s">
        <v>53</v>
      </c>
      <c r="E60" s="8" t="s">
        <v>55</v>
      </c>
      <c r="F60" s="8" t="s">
        <v>56</v>
      </c>
      <c r="G60" s="7" t="s">
        <v>58</v>
      </c>
      <c r="H60" s="18" t="s">
        <v>54</v>
      </c>
      <c r="I60" s="19" t="s">
        <v>59</v>
      </c>
      <c r="J60" s="20" t="s">
        <v>61</v>
      </c>
      <c r="K60" s="20" t="s">
        <v>62</v>
      </c>
      <c r="L60" s="17" t="s">
        <v>63</v>
      </c>
      <c r="M60" s="20" t="s">
        <v>60</v>
      </c>
    </row>
    <row r="61" spans="3:13" ht="12.75">
      <c r="C61">
        <v>70</v>
      </c>
      <c r="D61" s="6">
        <v>4.727</v>
      </c>
      <c r="E61">
        <v>3160</v>
      </c>
      <c r="F61" s="6">
        <f>RADIANS(E61)</f>
        <v>55.152404363020814</v>
      </c>
      <c r="G61" s="5">
        <v>9</v>
      </c>
      <c r="H61" s="5">
        <v>0.4</v>
      </c>
      <c r="I61" s="6">
        <f>0.0119*0.4*9.81</f>
        <v>0.046695600000000004</v>
      </c>
      <c r="J61" s="6">
        <f>0.0119*F61*0.4*9.81</f>
        <v>2.5753746131738753</v>
      </c>
      <c r="K61" s="6">
        <f>G61*H61</f>
        <v>3.6</v>
      </c>
      <c r="L61" s="6">
        <f>J61/D61</f>
        <v>0.5448222156069125</v>
      </c>
      <c r="M61" s="6">
        <f>(L61/K61)*100</f>
        <v>15.133950433525346</v>
      </c>
    </row>
    <row r="62" spans="3:13" ht="12.75">
      <c r="C62">
        <v>70</v>
      </c>
      <c r="D62" s="6">
        <v>4.914</v>
      </c>
      <c r="E62">
        <v>3295</v>
      </c>
      <c r="F62" s="6">
        <f>RADIANS(E62)</f>
        <v>57.50859885321316</v>
      </c>
      <c r="G62" s="5">
        <v>9</v>
      </c>
      <c r="H62" s="5">
        <v>0.38</v>
      </c>
      <c r="I62" s="6">
        <f>0.0119*0.4*9.81</f>
        <v>0.046695600000000004</v>
      </c>
      <c r="J62" s="6">
        <f>0.0119*F62*0.4*9.81</f>
        <v>2.6853985286101008</v>
      </c>
      <c r="K62" s="6">
        <f>G62*H62</f>
        <v>3.42</v>
      </c>
      <c r="L62" s="6">
        <f>J62/D62</f>
        <v>0.5464791470513026</v>
      </c>
      <c r="M62" s="6">
        <f>(L62/K62)*100</f>
        <v>15.978922428400663</v>
      </c>
    </row>
    <row r="63" spans="3:13" ht="12.75">
      <c r="C63">
        <v>70</v>
      </c>
      <c r="D63" s="6">
        <v>5.306</v>
      </c>
      <c r="E63">
        <v>3548</v>
      </c>
      <c r="F63" s="6">
        <f>RADIANS(E63)</f>
        <v>61.92428186075881</v>
      </c>
      <c r="G63" s="5">
        <v>9</v>
      </c>
      <c r="H63" s="5">
        <v>0.37</v>
      </c>
      <c r="I63" s="6">
        <f>0.0119*0.4*9.81</f>
        <v>0.046695600000000004</v>
      </c>
      <c r="J63" s="6">
        <f>0.0119*F63*0.4*9.81</f>
        <v>2.8915914960572495</v>
      </c>
      <c r="K63" s="6">
        <f>G63*H63</f>
        <v>3.33</v>
      </c>
      <c r="L63" s="6">
        <f>J63/D63</f>
        <v>0.5449663580959762</v>
      </c>
      <c r="M63" s="6">
        <f>(L63/K63)*100</f>
        <v>16.36535609897826</v>
      </c>
    </row>
    <row r="64" spans="3:13" ht="12.75">
      <c r="C64">
        <v>70</v>
      </c>
      <c r="D64" s="6">
        <v>4.894</v>
      </c>
      <c r="E64">
        <v>3205</v>
      </c>
      <c r="F64" s="6">
        <f>RADIANS(E64)</f>
        <v>55.93780252641826</v>
      </c>
      <c r="G64" s="5">
        <v>9</v>
      </c>
      <c r="H64" s="5">
        <v>0.43</v>
      </c>
      <c r="I64" s="6">
        <f>0.0119*0.4*9.81</f>
        <v>0.046695600000000004</v>
      </c>
      <c r="J64" s="6">
        <f>0.0119*F64*0.4*9.81</f>
        <v>2.612049251652617</v>
      </c>
      <c r="K64" s="6">
        <f>G64*H64</f>
        <v>3.87</v>
      </c>
      <c r="L64" s="6">
        <f>J64/D64</f>
        <v>0.5337248164390308</v>
      </c>
      <c r="M64" s="6">
        <f>(L64/K64)*100</f>
        <v>13.791338926073147</v>
      </c>
    </row>
    <row r="65" spans="3:13" ht="12.75">
      <c r="C65">
        <v>70</v>
      </c>
      <c r="D65" s="6">
        <v>4.018</v>
      </c>
      <c r="E65">
        <v>2654</v>
      </c>
      <c r="F65" s="6">
        <f>RADIANS(E65)</f>
        <v>46.32103834792951</v>
      </c>
      <c r="G65" s="5">
        <v>9</v>
      </c>
      <c r="H65" s="5">
        <v>0.38</v>
      </c>
      <c r="I65" s="6">
        <f>0.0119*0.4*9.81</f>
        <v>0.046695600000000004</v>
      </c>
      <c r="J65" s="6">
        <f>0.0119*F65*0.4*9.81</f>
        <v>2.1629886782795773</v>
      </c>
      <c r="K65" s="6">
        <f>G65*H65</f>
        <v>3.42</v>
      </c>
      <c r="L65" s="6">
        <f>J65/D65</f>
        <v>0.5383247083821746</v>
      </c>
      <c r="M65" s="6">
        <f>(L65/K65)*100</f>
        <v>15.740488549186393</v>
      </c>
    </row>
    <row r="66" spans="3:13" ht="12.75">
      <c r="C66" s="11" t="s">
        <v>52</v>
      </c>
      <c r="D66" s="12">
        <f>AVERAGE(D61,D62,D63,D64,D65)</f>
        <v>4.771800000000001</v>
      </c>
      <c r="E66" s="13">
        <f>AVERAGE(E61,E62,E63,E64,E65)</f>
        <v>3172.4</v>
      </c>
      <c r="F66" s="12">
        <f>AVERAGE(F61,F62,F63,F64,F65)</f>
        <v>55.36882519026811</v>
      </c>
      <c r="G66" s="14">
        <v>9</v>
      </c>
      <c r="H66" s="14">
        <f aca="true" t="shared" si="6" ref="H66:M66">AVERAGE(H61,H62,H63,H64,H65)</f>
        <v>0.392</v>
      </c>
      <c r="I66" s="12">
        <f t="shared" si="6"/>
        <v>0.046695600000000004</v>
      </c>
      <c r="J66" s="12">
        <f t="shared" si="6"/>
        <v>2.5854805135546837</v>
      </c>
      <c r="K66" s="12">
        <f t="shared" si="6"/>
        <v>3.528</v>
      </c>
      <c r="L66" s="12">
        <f t="shared" si="6"/>
        <v>0.5416634491150794</v>
      </c>
      <c r="M66" s="12">
        <f t="shared" si="6"/>
        <v>15.402011287232762</v>
      </c>
    </row>
    <row r="67" spans="4:13" ht="12.75">
      <c r="D67" s="6"/>
      <c r="H67" s="5"/>
      <c r="I67" s="6"/>
      <c r="J67" s="6"/>
      <c r="K67" s="6"/>
      <c r="L67" s="6"/>
      <c r="M67" s="6"/>
    </row>
    <row r="68" spans="3:13" ht="12.75">
      <c r="C68" s="7" t="s">
        <v>51</v>
      </c>
      <c r="D68" s="17" t="s">
        <v>53</v>
      </c>
      <c r="E68" s="8" t="s">
        <v>55</v>
      </c>
      <c r="F68" s="8" t="s">
        <v>56</v>
      </c>
      <c r="G68" s="7" t="s">
        <v>58</v>
      </c>
      <c r="H68" s="18" t="s">
        <v>54</v>
      </c>
      <c r="I68" s="19" t="s">
        <v>59</v>
      </c>
      <c r="J68" s="20" t="s">
        <v>61</v>
      </c>
      <c r="K68" s="20" t="s">
        <v>62</v>
      </c>
      <c r="L68" s="17" t="s">
        <v>63</v>
      </c>
      <c r="M68" s="20" t="s">
        <v>60</v>
      </c>
    </row>
    <row r="69" spans="3:13" ht="12.75">
      <c r="C69">
        <v>80</v>
      </c>
      <c r="D69" s="6">
        <v>3.752</v>
      </c>
      <c r="E69">
        <v>2768</v>
      </c>
      <c r="F69" s="6">
        <f>RADIANS(E69)</f>
        <v>48.31071369520304</v>
      </c>
      <c r="G69" s="5">
        <v>9</v>
      </c>
      <c r="H69" s="5">
        <v>0.43</v>
      </c>
      <c r="I69" s="6">
        <f>0.0119*0.4*9.81</f>
        <v>0.046695600000000004</v>
      </c>
      <c r="J69" s="6">
        <f>0.0119*F69*0.4*9.81</f>
        <v>2.2558977624257235</v>
      </c>
      <c r="K69" s="6">
        <f>G69*H69</f>
        <v>3.87</v>
      </c>
      <c r="L69" s="6">
        <f>J69/D69</f>
        <v>0.6012520688767921</v>
      </c>
      <c r="M69" s="6">
        <f>(L69/K69)*100</f>
        <v>15.536229169942947</v>
      </c>
    </row>
    <row r="70" spans="3:13" ht="12.75">
      <c r="C70">
        <v>80</v>
      </c>
      <c r="D70" s="6">
        <v>3.354</v>
      </c>
      <c r="E70">
        <v>2458</v>
      </c>
      <c r="F70" s="6">
        <f>RADIANS(E70)</f>
        <v>42.90019301402062</v>
      </c>
      <c r="G70" s="5">
        <v>9</v>
      </c>
      <c r="H70" s="5">
        <v>0.41</v>
      </c>
      <c r="I70" s="6">
        <f>0.0119*0.4*9.81</f>
        <v>0.046695600000000004</v>
      </c>
      <c r="J70" s="6">
        <f>0.0119*F70*0.4*9.81</f>
        <v>2.003250252905502</v>
      </c>
      <c r="K70" s="6">
        <f>G70*H70</f>
        <v>3.69</v>
      </c>
      <c r="L70" s="6">
        <f>J70/D70</f>
        <v>0.597271989536524</v>
      </c>
      <c r="M70" s="6">
        <f>(L70/K70)*100</f>
        <v>16.18623277876759</v>
      </c>
    </row>
    <row r="71" spans="3:13" ht="12.75">
      <c r="C71">
        <v>80</v>
      </c>
      <c r="D71" s="6">
        <v>3.882</v>
      </c>
      <c r="E71">
        <v>2861</v>
      </c>
      <c r="F71" s="6">
        <f>RADIANS(E71)</f>
        <v>49.93386989955777</v>
      </c>
      <c r="G71" s="5">
        <v>9</v>
      </c>
      <c r="H71" s="5">
        <v>0.43</v>
      </c>
      <c r="I71" s="6">
        <f>0.0119*0.4*9.81</f>
        <v>0.046695600000000004</v>
      </c>
      <c r="J71" s="6">
        <f>0.0119*F71*0.4*9.81</f>
        <v>2.3316920152817904</v>
      </c>
      <c r="K71" s="6">
        <f>G71*H71</f>
        <v>3.87</v>
      </c>
      <c r="L71" s="6">
        <f>J71/D71</f>
        <v>0.6006419410823777</v>
      </c>
      <c r="M71" s="6">
        <f>(L71/K71)*100</f>
        <v>15.520463593859887</v>
      </c>
    </row>
    <row r="72" spans="3:13" ht="12.75">
      <c r="C72">
        <v>80</v>
      </c>
      <c r="D72" s="6">
        <v>3.886</v>
      </c>
      <c r="E72">
        <v>2936</v>
      </c>
      <c r="F72" s="6">
        <f>RADIANS(E72)</f>
        <v>51.24286683855352</v>
      </c>
      <c r="G72" s="5">
        <v>9</v>
      </c>
      <c r="H72" s="5">
        <v>0.4</v>
      </c>
      <c r="I72" s="6">
        <f>0.0119*0.4*9.81</f>
        <v>0.046695600000000004</v>
      </c>
      <c r="J72" s="6">
        <f>0.0119*F72*0.4*9.81</f>
        <v>2.39281641274636</v>
      </c>
      <c r="K72" s="6">
        <f>G72*H72</f>
        <v>3.6</v>
      </c>
      <c r="L72" s="6">
        <f>J72/D72</f>
        <v>0.6157530655549047</v>
      </c>
      <c r="M72" s="6">
        <f>(L72/K72)*100</f>
        <v>17.104251820969576</v>
      </c>
    </row>
    <row r="73" spans="3:13" ht="12.75">
      <c r="C73">
        <v>80</v>
      </c>
      <c r="D73" s="6">
        <v>3.821</v>
      </c>
      <c r="E73">
        <v>2856</v>
      </c>
      <c r="F73" s="6">
        <f>RADIANS(E73)</f>
        <v>49.84660343695805</v>
      </c>
      <c r="G73" s="5">
        <v>9</v>
      </c>
      <c r="H73" s="5">
        <v>0.41</v>
      </c>
      <c r="I73" s="6">
        <f>0.0119*0.4*9.81</f>
        <v>0.046695600000000004</v>
      </c>
      <c r="J73" s="6">
        <f>0.0119*F73*0.4*9.81</f>
        <v>2.3276170554508187</v>
      </c>
      <c r="K73" s="6">
        <f>G73*H73</f>
        <v>3.69</v>
      </c>
      <c r="L73" s="6">
        <f>J73/D73</f>
        <v>0.6091643693930433</v>
      </c>
      <c r="M73" s="6">
        <f>(L73/K73)*100</f>
        <v>16.508519495746434</v>
      </c>
    </row>
    <row r="74" spans="3:13" ht="12.75">
      <c r="C74" s="11" t="s">
        <v>52</v>
      </c>
      <c r="D74" s="12">
        <f>AVERAGE(D69,D70,D71,D72,D73)</f>
        <v>3.739</v>
      </c>
      <c r="E74" s="13">
        <f>AVERAGE(E69,E70,E71,E72,E73)</f>
        <v>2775.8</v>
      </c>
      <c r="F74" s="12">
        <f>AVERAGE(F69,F70,F71,F72,F73)</f>
        <v>48.446849376858594</v>
      </c>
      <c r="G74" s="14">
        <v>9</v>
      </c>
      <c r="H74" s="14">
        <f aca="true" t="shared" si="7" ref="H74:M74">AVERAGE(H69,H70,H71,H72,H73)</f>
        <v>0.41600000000000004</v>
      </c>
      <c r="I74" s="12">
        <f t="shared" si="7"/>
        <v>0.046695600000000004</v>
      </c>
      <c r="J74" s="12">
        <f t="shared" si="7"/>
        <v>2.262254699762039</v>
      </c>
      <c r="K74" s="12">
        <f t="shared" si="7"/>
        <v>3.7439999999999998</v>
      </c>
      <c r="L74" s="12">
        <f t="shared" si="7"/>
        <v>0.6048166868887284</v>
      </c>
      <c r="M74" s="12">
        <f t="shared" si="7"/>
        <v>16.171139371857286</v>
      </c>
    </row>
    <row r="75" spans="4:13" ht="12.75">
      <c r="D75" s="6"/>
      <c r="H75" s="5"/>
      <c r="I75" s="6"/>
      <c r="J75" s="6"/>
      <c r="K75" s="6"/>
      <c r="L75" s="6"/>
      <c r="M75" s="6"/>
    </row>
    <row r="76" spans="3:13" ht="12.75">
      <c r="C76" s="7" t="s">
        <v>51</v>
      </c>
      <c r="D76" s="17" t="s">
        <v>53</v>
      </c>
      <c r="E76" s="8" t="s">
        <v>55</v>
      </c>
      <c r="F76" s="8" t="s">
        <v>56</v>
      </c>
      <c r="G76" s="7" t="s">
        <v>58</v>
      </c>
      <c r="H76" s="18" t="s">
        <v>54</v>
      </c>
      <c r="I76" s="19" t="s">
        <v>59</v>
      </c>
      <c r="J76" s="20" t="s">
        <v>61</v>
      </c>
      <c r="K76" s="20" t="s">
        <v>62</v>
      </c>
      <c r="L76" s="17" t="s">
        <v>63</v>
      </c>
      <c r="M76" s="20" t="s">
        <v>60</v>
      </c>
    </row>
    <row r="77" spans="3:13" ht="12.75">
      <c r="C77">
        <v>90</v>
      </c>
      <c r="D77" s="6">
        <v>3.277</v>
      </c>
      <c r="E77">
        <v>2383</v>
      </c>
      <c r="F77" s="6">
        <f>RADIANS(E77)</f>
        <v>41.591196075024875</v>
      </c>
      <c r="G77" s="5">
        <v>9</v>
      </c>
      <c r="H77" s="5">
        <v>0.44</v>
      </c>
      <c r="I77" s="6">
        <f>0.0119*0.4*9.81</f>
        <v>0.046695600000000004</v>
      </c>
      <c r="J77" s="6">
        <f>0.0119*F77*0.4*9.81</f>
        <v>1.942125855440932</v>
      </c>
      <c r="K77" s="6">
        <f>G77*H77</f>
        <v>3.96</v>
      </c>
      <c r="L77" s="6">
        <f>J77/D77</f>
        <v>0.5926536025147794</v>
      </c>
      <c r="M77" s="6">
        <f>(L77/K77)*100</f>
        <v>14.96600006350453</v>
      </c>
    </row>
    <row r="78" spans="3:13" ht="12.75">
      <c r="C78">
        <v>90</v>
      </c>
      <c r="D78" s="6">
        <v>3.769</v>
      </c>
      <c r="E78">
        <v>2877</v>
      </c>
      <c r="F78" s="6">
        <f>RADIANS(E78)</f>
        <v>50.21312257987686</v>
      </c>
      <c r="G78" s="5">
        <v>9</v>
      </c>
      <c r="H78" s="5">
        <v>0.43</v>
      </c>
      <c r="I78" s="6">
        <f>0.0119*0.4*9.81</f>
        <v>0.046695600000000004</v>
      </c>
      <c r="J78" s="6">
        <f>0.0119*F78*0.4*9.81</f>
        <v>2.3447318867408984</v>
      </c>
      <c r="K78" s="6">
        <f>G78*H78</f>
        <v>3.87</v>
      </c>
      <c r="L78" s="6">
        <f>J78/D78</f>
        <v>0.6221098134096308</v>
      </c>
      <c r="M78" s="6">
        <f>(L78/K78)*100</f>
        <v>16.075188976993044</v>
      </c>
    </row>
    <row r="79" spans="3:13" ht="12.75">
      <c r="C79">
        <v>90</v>
      </c>
      <c r="D79" s="6">
        <v>3.674</v>
      </c>
      <c r="E79">
        <v>2746</v>
      </c>
      <c r="F79" s="6">
        <f>RADIANS(E79)</f>
        <v>47.92674125976429</v>
      </c>
      <c r="G79" s="5">
        <v>9</v>
      </c>
      <c r="H79" s="5">
        <v>0.43</v>
      </c>
      <c r="I79" s="6">
        <f>0.0119*0.4*9.81</f>
        <v>0.046695600000000004</v>
      </c>
      <c r="J79" s="6">
        <f>0.0119*F79*0.4*9.81</f>
        <v>2.2379679391694496</v>
      </c>
      <c r="K79" s="6">
        <f>G79*H79</f>
        <v>3.87</v>
      </c>
      <c r="L79" s="6">
        <f>J79/D79</f>
        <v>0.6091366192622345</v>
      </c>
      <c r="M79" s="6">
        <f>(L79/K79)*100</f>
        <v>15.739964322021564</v>
      </c>
    </row>
    <row r="80" spans="3:13" ht="12.75">
      <c r="C80">
        <v>90</v>
      </c>
      <c r="D80" s="6">
        <v>3.709</v>
      </c>
      <c r="E80">
        <v>2730</v>
      </c>
      <c r="F80" s="6">
        <f>RADIANS(E80)</f>
        <v>47.647488579445195</v>
      </c>
      <c r="G80" s="5">
        <v>9</v>
      </c>
      <c r="H80" s="5">
        <v>0.44</v>
      </c>
      <c r="I80" s="6">
        <f>0.0119*0.4*9.81</f>
        <v>0.046695600000000004</v>
      </c>
      <c r="J80" s="6">
        <f>0.0119*F80*0.4*9.81</f>
        <v>2.2249280677103416</v>
      </c>
      <c r="K80" s="6">
        <f>G80*H80</f>
        <v>3.96</v>
      </c>
      <c r="L80" s="6">
        <f>J80/D80</f>
        <v>0.5998727602346566</v>
      </c>
      <c r="M80" s="6">
        <f>(L80/K80)*100</f>
        <v>15.148302026127695</v>
      </c>
    </row>
    <row r="81" spans="3:13" ht="12.75">
      <c r="C81">
        <v>90</v>
      </c>
      <c r="D81" s="6">
        <v>3.34</v>
      </c>
      <c r="E81">
        <v>2415</v>
      </c>
      <c r="F81" s="6">
        <f>RADIANS(E81)</f>
        <v>42.14970143566306</v>
      </c>
      <c r="G81" s="5">
        <v>9</v>
      </c>
      <c r="H81" s="5">
        <v>0.47</v>
      </c>
      <c r="I81" s="6">
        <f>0.0119*0.4*9.81</f>
        <v>0.046695600000000004</v>
      </c>
      <c r="J81" s="6">
        <f>0.0119*F81*0.4*9.81</f>
        <v>1.9682055983591482</v>
      </c>
      <c r="K81" s="6">
        <f>G81*H81</f>
        <v>4.2299999999999995</v>
      </c>
      <c r="L81" s="6">
        <f>J81/D81</f>
        <v>0.5892831132811821</v>
      </c>
      <c r="M81" s="6">
        <f>(L81/K81)*100</f>
        <v>13.931042867167426</v>
      </c>
    </row>
    <row r="82" spans="3:13" ht="12.75">
      <c r="C82" s="11" t="s">
        <v>52</v>
      </c>
      <c r="D82" s="12">
        <f>AVERAGE(D77,D78,D79,D80,D81)</f>
        <v>3.5538</v>
      </c>
      <c r="E82" s="13">
        <f>AVERAGE(E77,E78,E79,E80,E81)</f>
        <v>2630.2</v>
      </c>
      <c r="F82" s="12">
        <f>AVERAGE(F77,F78,F79,F80,F81)</f>
        <v>45.90564998595486</v>
      </c>
      <c r="G82" s="14">
        <v>9</v>
      </c>
      <c r="H82" s="14">
        <f aca="true" t="shared" si="8" ref="H82:M82">AVERAGE(H77,H78,H79,H80,H81)</f>
        <v>0.442</v>
      </c>
      <c r="I82" s="12">
        <f t="shared" si="8"/>
        <v>0.046695600000000004</v>
      </c>
      <c r="J82" s="12">
        <f t="shared" si="8"/>
        <v>2.143591869484154</v>
      </c>
      <c r="K82" s="12">
        <f t="shared" si="8"/>
        <v>3.978</v>
      </c>
      <c r="L82" s="12">
        <f t="shared" si="8"/>
        <v>0.6026111817404967</v>
      </c>
      <c r="M82" s="12">
        <f t="shared" si="8"/>
        <v>15.17209965116285</v>
      </c>
    </row>
    <row r="83" spans="4:13" ht="12.75">
      <c r="D83" s="6"/>
      <c r="H83" s="5"/>
      <c r="I83" s="6"/>
      <c r="J83" s="6"/>
      <c r="K83" s="6"/>
      <c r="L83" s="6"/>
      <c r="M83" s="6"/>
    </row>
    <row r="84" spans="3:13" ht="12.75">
      <c r="C84" s="7" t="s">
        <v>51</v>
      </c>
      <c r="D84" s="17" t="s">
        <v>53</v>
      </c>
      <c r="E84" s="8" t="s">
        <v>55</v>
      </c>
      <c r="F84" s="8" t="s">
        <v>56</v>
      </c>
      <c r="G84" s="7" t="s">
        <v>58</v>
      </c>
      <c r="H84" s="18" t="s">
        <v>54</v>
      </c>
      <c r="I84" s="19" t="s">
        <v>59</v>
      </c>
      <c r="J84" s="20" t="s">
        <v>61</v>
      </c>
      <c r="K84" s="20" t="s">
        <v>62</v>
      </c>
      <c r="L84" s="17" t="s">
        <v>63</v>
      </c>
      <c r="M84" s="20" t="s">
        <v>60</v>
      </c>
    </row>
    <row r="85" spans="3:13" ht="12.75">
      <c r="C85">
        <v>100</v>
      </c>
      <c r="D85" s="6">
        <v>3.675</v>
      </c>
      <c r="E85">
        <v>2665</v>
      </c>
      <c r="F85" s="6">
        <f>RADIANS(E85)</f>
        <v>46.513024565648884</v>
      </c>
      <c r="G85" s="5">
        <v>9</v>
      </c>
      <c r="H85" s="5">
        <v>0.46</v>
      </c>
      <c r="I85" s="6">
        <f>0.0119*0.4*9.81</f>
        <v>0.046695600000000004</v>
      </c>
      <c r="J85" s="6">
        <f>0.0119*F85*0.4*9.81</f>
        <v>2.1719535899077145</v>
      </c>
      <c r="K85" s="6">
        <f>G85*H85</f>
        <v>4.140000000000001</v>
      </c>
      <c r="L85" s="6">
        <f>J85/D85</f>
        <v>0.591007779566725</v>
      </c>
      <c r="M85" s="6">
        <f>(L85/K85)*100</f>
        <v>14.275550231080311</v>
      </c>
    </row>
    <row r="86" spans="3:13" ht="12.75">
      <c r="C86">
        <v>100</v>
      </c>
      <c r="D86" s="6">
        <v>3.839</v>
      </c>
      <c r="E86">
        <v>2866</v>
      </c>
      <c r="F86" s="6">
        <f>RADIANS(E86)</f>
        <v>50.021136362157485</v>
      </c>
      <c r="G86" s="5">
        <v>9</v>
      </c>
      <c r="H86" s="5">
        <v>0.44</v>
      </c>
      <c r="I86" s="6">
        <f>0.0119*0.4*9.81</f>
        <v>0.046695600000000004</v>
      </c>
      <c r="J86" s="6">
        <f>0.0119*F86*0.4*9.81</f>
        <v>2.335766975112761</v>
      </c>
      <c r="K86" s="6">
        <f>G86*H86</f>
        <v>3.96</v>
      </c>
      <c r="L86" s="6">
        <f>J86/D86</f>
        <v>0.6084310953667</v>
      </c>
      <c r="M86" s="6">
        <f>(L86/K86)*100</f>
        <v>15.364421600169193</v>
      </c>
    </row>
    <row r="87" spans="3:13" ht="12.75">
      <c r="C87">
        <v>100</v>
      </c>
      <c r="D87" s="6">
        <v>3.369</v>
      </c>
      <c r="E87">
        <v>2526</v>
      </c>
      <c r="F87" s="6">
        <f>RADIANS(E87)</f>
        <v>44.087016905376764</v>
      </c>
      <c r="G87" s="5">
        <v>9</v>
      </c>
      <c r="H87" s="5">
        <v>0.45</v>
      </c>
      <c r="I87" s="6">
        <f>0.0119*0.4*9.81</f>
        <v>0.046695600000000004</v>
      </c>
      <c r="J87" s="6">
        <f>0.0119*F87*0.4*9.81</f>
        <v>2.0586697066067114</v>
      </c>
      <c r="K87" s="6">
        <f>G87*H87</f>
        <v>4.05</v>
      </c>
      <c r="L87" s="6">
        <f>J87/D87</f>
        <v>0.611062542774328</v>
      </c>
      <c r="M87" s="6">
        <f>(L87/K87)*100</f>
        <v>15.087964019119212</v>
      </c>
    </row>
    <row r="88" spans="3:13" ht="12.75">
      <c r="C88">
        <v>100</v>
      </c>
      <c r="D88" s="6">
        <v>3.596</v>
      </c>
      <c r="E88">
        <v>2727</v>
      </c>
      <c r="F88" s="6">
        <f>RADIANS(E88)</f>
        <v>47.595128701885365</v>
      </c>
      <c r="G88" s="5">
        <v>9</v>
      </c>
      <c r="H88" s="5">
        <v>0.43</v>
      </c>
      <c r="I88" s="6">
        <f>0.0119*0.4*9.81</f>
        <v>0.046695600000000004</v>
      </c>
      <c r="J88" s="6">
        <f>0.0119*F88*0.4*9.81</f>
        <v>2.2224830918117586</v>
      </c>
      <c r="K88" s="6">
        <f>G88*H88</f>
        <v>3.87</v>
      </c>
      <c r="L88" s="6">
        <f>J88/D88</f>
        <v>0.6180431289799106</v>
      </c>
      <c r="M88" s="6">
        <f>(L88/K88)*100</f>
        <v>15.970106691987354</v>
      </c>
    </row>
    <row r="89" spans="3:13" ht="12.75">
      <c r="C89">
        <v>100</v>
      </c>
      <c r="D89" s="6">
        <v>3.273</v>
      </c>
      <c r="E89">
        <v>2470</v>
      </c>
      <c r="F89" s="6">
        <f>RADIANS(E89)</f>
        <v>43.109632524259936</v>
      </c>
      <c r="G89" s="5">
        <v>9</v>
      </c>
      <c r="H89" s="5">
        <v>0.46</v>
      </c>
      <c r="I89" s="6">
        <f>0.0119*0.4*9.81</f>
        <v>0.046695600000000004</v>
      </c>
      <c r="J89" s="6">
        <f>0.0119*F89*0.4*9.81</f>
        <v>2.0130301564998327</v>
      </c>
      <c r="K89" s="6">
        <f>G89*H89</f>
        <v>4.140000000000001</v>
      </c>
      <c r="L89" s="6">
        <f>J89/D89</f>
        <v>0.6150412943781951</v>
      </c>
      <c r="M89" s="6">
        <f>(L89/K89)*100</f>
        <v>14.856069912516787</v>
      </c>
    </row>
    <row r="90" spans="3:13" ht="12.75">
      <c r="C90" s="11" t="s">
        <v>52</v>
      </c>
      <c r="D90" s="12">
        <f>AVERAGE(D85,D86,D87,D88,D89)</f>
        <v>3.5504</v>
      </c>
      <c r="E90" s="13">
        <f>AVERAGE(E85,E86,E87,E88,E89)</f>
        <v>2650.8</v>
      </c>
      <c r="F90" s="12">
        <f>AVERAGE(F85,F86,F87,F88,F89)</f>
        <v>46.26518781186569</v>
      </c>
      <c r="G90" s="14">
        <v>9</v>
      </c>
      <c r="H90" s="14">
        <f aca="true" t="shared" si="9" ref="H90:M90">AVERAGE(H85,H86,H87,H88,H89)</f>
        <v>0.44800000000000006</v>
      </c>
      <c r="I90" s="12">
        <f t="shared" si="9"/>
        <v>0.046695600000000004</v>
      </c>
      <c r="J90" s="12">
        <f t="shared" si="9"/>
        <v>2.1603807039877556</v>
      </c>
      <c r="K90" s="12">
        <f t="shared" si="9"/>
        <v>4.032000000000001</v>
      </c>
      <c r="L90" s="12">
        <f t="shared" si="9"/>
        <v>0.6087171682131718</v>
      </c>
      <c r="M90" s="12">
        <f t="shared" si="9"/>
        <v>15.110822490974574</v>
      </c>
    </row>
    <row r="91" ht="12.75">
      <c r="H91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McGill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ECE Administrator</dc:creator>
  <cp:keywords/>
  <dc:description/>
  <cp:lastModifiedBy>Zeben</cp:lastModifiedBy>
  <dcterms:created xsi:type="dcterms:W3CDTF">2007-09-19T16:15:01Z</dcterms:created>
  <dcterms:modified xsi:type="dcterms:W3CDTF">2007-09-22T22:26:14Z</dcterms:modified>
  <cp:category/>
  <cp:version/>
  <cp:contentType/>
  <cp:contentStatus/>
</cp:coreProperties>
</file>